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1'!$B$2:$O$68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I4" i="8" l="1"/>
  <c r="J4" i="8" s="1"/>
  <c r="B52" i="3" l="1"/>
  <c r="F13" i="6" l="1"/>
  <c r="C43" i="3"/>
  <c r="C42" i="3"/>
  <c r="B48" i="1" l="1"/>
  <c r="B47" i="1"/>
  <c r="B46" i="1"/>
  <c r="B45" i="1"/>
  <c r="B43" i="1"/>
  <c r="B42" i="1"/>
  <c r="B41" i="1"/>
  <c r="B40" i="1"/>
  <c r="B38" i="1"/>
  <c r="B36" i="1"/>
  <c r="B57" i="3"/>
  <c r="B56" i="3"/>
  <c r="B55" i="3"/>
  <c r="B54" i="3"/>
  <c r="B53" i="3"/>
  <c r="C47" i="3"/>
  <c r="C46" i="3"/>
  <c r="C45" i="3"/>
  <c r="C44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30" i="7"/>
  <c r="J53" i="1" s="1"/>
  <c r="G24" i="7"/>
  <c r="G29" i="7"/>
  <c r="I53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3" i="1" s="1"/>
  <c r="G28" i="7"/>
  <c r="H53" i="1" s="1"/>
  <c r="G27" i="7"/>
  <c r="F53" i="1" s="1"/>
  <c r="G26" i="7"/>
  <c r="D53" i="1" s="1"/>
  <c r="C53" i="1"/>
  <c r="G23" i="7"/>
  <c r="H24" i="7" s="1"/>
  <c r="B53" i="1" s="1"/>
  <c r="G32" i="7" l="1"/>
  <c r="D63" i="6" l="1"/>
  <c r="J10" i="3" s="1"/>
  <c r="G35" i="7"/>
  <c r="H35" i="7" s="1"/>
  <c r="N27" i="3"/>
  <c r="N26" i="3"/>
  <c r="N25" i="3"/>
  <c r="N24" i="3"/>
  <c r="N23" i="3"/>
  <c r="N22" i="3"/>
  <c r="N21" i="3"/>
  <c r="M10" i="2"/>
  <c r="M7" i="6" s="1"/>
  <c r="G34" i="7" l="1"/>
  <c r="H34" i="7" s="1"/>
  <c r="G33" i="7" l="1"/>
  <c r="H33" i="7" s="1"/>
  <c r="I63" i="6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<sst xmlns="http://schemas.openxmlformats.org/spreadsheetml/2006/main" count="362" uniqueCount="261">
  <si>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</si>
  <si>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</si>
  <si>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</si>
  <si>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</si>
  <si>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</si>
  <si>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</si>
  <si>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</si>
  <si>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</si>
  <si>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</si>
  <si>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</si>
  <si>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</si>
  <si>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</si>
  <si>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</si>
  <si>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</si>
  <si>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</si>
  <si>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</si>
  <si>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</si>
  <si>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</si>
  <si>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</si>
  <si>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</si>
  <si>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</si>
  <si>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</si>
  <si>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</si>
  <si>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</si>
  <si>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</si>
  <si>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</si>
  <si>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</si>
  <si>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</si>
  <si>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</si>
  <si>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</si>
  <si>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</si>
  <si>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</si>
  <si>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</si>
  <si>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</si>
  <si>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</si>
  <si>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</si>
  <si>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</si>
  <si>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</si>
  <si>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</si>
  <si>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</si>
  <si>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</si>
  <si>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</si>
  <si>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</si>
  <si>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</si>
  <si>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</si>
  <si>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</si>
  <si>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</si>
  <si>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</si>
  <si>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</si>
  <si>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</si>
  <si>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</si>
  <si>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</si>
  <si>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</si>
  <si>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</si>
  <si>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</si>
  <si>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</si>
  <si>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</si>
  <si>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</si>
  <si>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</si>
  <si>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</si>
  <si>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</si>
  <si>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</si>
  <si>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</si>
  <si>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</si>
  <si>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</si>
  <si>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</si>
  <si>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</si>
  <si>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</si>
  <si>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</si>
  <si>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</si>
  <si>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</si>
  <si>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</si>
  <si>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</si>
  <si>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</si>
  <si>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</si>
  <si>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</si>
  <si>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</si>
  <si>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</si>
  <si>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</si>
  <si>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</si>
  <si>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</si>
  <si>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</si>
  <si>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</si>
  <si>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</si>
  <si>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</si>
  <si>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</si>
  <si>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</si>
  <si>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</si>
  <si>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</si>
  <si>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</si>
  <si>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</si>
  <si>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</si>
  <si>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</si>
  <si>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</si>
  <si>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</si>
  <si>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</si>
  <si>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</si>
  <si>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</si>
  <si>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</si>
  <si>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</si>
  <si>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</si>
  <si>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</si>
  <si>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</si>
  <si>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</si>
  <si>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</si>
  <si>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</si>
  <si>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</si>
  <si>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</si>
  <si>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</si>
  <si>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</si>
  <si>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</si>
  <si>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</si>
  <si>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</si>
  <si>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</si>
  <si>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</si>
  <si>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</si>
  <si>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</si>
  <si>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</si>
  <si>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</si>
  <si>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</si>
  <si>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</si>
  <si>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</si>
  <si>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</si>
  <si>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</si>
  <si>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</si>
  <si>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</si>
  <si>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</si>
  <si>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</si>
  <si>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</si>
  <si>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</si>
  <si>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</si>
  <si>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</si>
  <si>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</si>
  <si>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</si>
  <si>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</si>
  <si>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</si>
  <si>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</si>
  <si>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</si>
  <si>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</si>
  <si>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</si>
  <si>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</si>
  <si>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</si>
  <si>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</si>
  <si>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</si>
  <si>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</si>
  <si>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</si>
  <si>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</si>
  <si>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</si>
  <si>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</si>
  <si>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</si>
  <si>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</si>
  <si>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</si>
  <si>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</si>
  <si>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</si>
  <si>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</si>
  <si>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</si>
  <si>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</si>
  <si>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</si>
  <si>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</si>
  <si>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</si>
  <si>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</si>
  <si>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</si>
  <si>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</si>
  <si>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</si>
  <si>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</si>
  <si>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</si>
  <si>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</si>
  <si>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</si>
  <si>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</si>
  <si>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</si>
  <si>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</si>
  <si>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</si>
  <si>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</si>
  <si>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</si>
  <si>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</si>
  <si>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</si>
  <si>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</si>
  <si>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</si>
  <si>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</si>
  <si>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</si>
  <si>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</si>
  <si>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</si>
  <si>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</si>
  <si>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</si>
  <si>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</si>
  <si>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</si>
  <si>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</si>
  <si>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</si>
  <si>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</si>
  <si>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</si>
  <si>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</si>
  <si>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</si>
  <si>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</si>
  <si>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</si>
  <si>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</si>
  <si>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</si>
  <si>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</si>
  <si>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</si>
  <si>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</si>
  <si>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</si>
  <si>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</si>
  <si>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</si>
  <si>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</si>
  <si>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</si>
  <si>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</si>
  <si>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</si>
  <si>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Prefectura</t>
  </si>
  <si>
    <t>Director de Recursos Hídricos</t>
  </si>
  <si>
    <t>Aplicar políticas, planes, programas, proyectos y regulaciones de optimización de la infraestructura del sistema de riego y drenaje para asegurar la disponibilidad de agua y la eficiencia, eficacia y efectividad del riego para coadyuvar al desarrollo rural provincial.</t>
  </si>
  <si>
    <t>Plan de Riego y Drenaje.</t>
  </si>
  <si>
    <t>Formulación de programas, estudios y/o proyectos de sistemas de riego y drenaje</t>
  </si>
  <si>
    <t xml:space="preserve">Seguimiento y administración de Contratos de Servicios y Consultoría para riego. </t>
  </si>
  <si>
    <t>Genera el Plan de Riego y Drenaje Provincial.</t>
  </si>
  <si>
    <t>Elabora la planificación anual del sistema de riego y drenaje provincial.</t>
  </si>
  <si>
    <t xml:space="preserve">Efectúa la Programación Anual de Políticas Públicas de recursos hídricos y de sistemas de riego y drenaje provincial. </t>
  </si>
  <si>
    <t xml:space="preserve">Realiza el seguimiento y administración de Contratos de Servicios y Consultoría del proceso de riego. </t>
  </si>
  <si>
    <t>Los demás resultados esperados y actividades asignadas por la Prefectura.</t>
  </si>
  <si>
    <t>Políticas generales de la Prefectura.</t>
  </si>
  <si>
    <t>Prefectura y ciudadanía.</t>
  </si>
  <si>
    <t>Postgrado</t>
  </si>
  <si>
    <t>Ingeniería Hidráulica, Civil o similares</t>
  </si>
  <si>
    <t>Gestión de portafolio de bienes y servicios para sistemas de riego y drenaje.en GADs.</t>
  </si>
  <si>
    <t>Planificación y gestión</t>
  </si>
  <si>
    <t>Es la capacidad de determinar eficazmente las metas y prioridades de sus planes o proyectos, estipulando la acción, los plazos y los recursos requeridos. Incluye la instrumentación de mecanismos de seguimiento y verificación de la información.</t>
  </si>
  <si>
    <t>X</t>
  </si>
  <si>
    <t>Pensamiento estratégico</t>
  </si>
  <si>
    <t>Es la habilidad para comprender rápidamente los cambios del entorno, con el propósito de identificar acciones estratégicas. Incluye la capacidad para saber cuándo hay que mejorar planes, programas y proyectos.</t>
  </si>
  <si>
    <t>Identificación de problemas</t>
  </si>
  <si>
    <t>Identificar la naturaleza de un problema.</t>
  </si>
  <si>
    <t>Juicio y toma de decisiones</t>
  </si>
  <si>
    <t>Es la capacidad de valorar las ventajas y desventajas  de una acción potencial.</t>
  </si>
  <si>
    <t>Orientación a los resultados</t>
  </si>
  <si>
    <t xml:space="preserve">Es el esfuerzo por trabajar adecuadamente tendiendo al logro de estándares de excelencia. </t>
  </si>
  <si>
    <t>Conocimiento del entorno organizacional</t>
  </si>
  <si>
    <t>Es la capacidad para comprender e interpretar las relaciones de poder e influencia en la institución o en otras instituciones, clientes, proveedores, etc. Incluye la capacidad de prever la forma en que los nuevos acontecimientos o situaciones afectarán a las personas y grupos de la institución.</t>
  </si>
  <si>
    <t>Construcción de relaciones</t>
  </si>
  <si>
    <t>Es la habilidad de construir y mantener relaciones cordiales con personas internas o externas a la organización.</t>
  </si>
  <si>
    <t>Elaboración de la planificación anual del sistema de riegoy drenaje.</t>
  </si>
  <si>
    <t xml:space="preserve">Formula programas, estudios y/o proyectos de sistemas de riego y drenaje provincial. </t>
  </si>
  <si>
    <t>Gestiona socialmente los sistemas de riego y drenaje provincial, así como la información catastral de sistemas de riego y drenaje de la Provincia.</t>
  </si>
  <si>
    <t>04</t>
  </si>
  <si>
    <t>Gestión social e información catastral de los sistemas riego y drenaje.</t>
  </si>
  <si>
    <t>Programación Anual de Políticas Públicas de recursos hídricos, de riego y drenaje.</t>
  </si>
  <si>
    <t>Manual de Puestos</t>
  </si>
  <si>
    <t>DIRECTOR DE RECURSOS HÍDRICOS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</si>
  <si>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</si>
  <si>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</si>
  <si>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</si>
  <si>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</si>
  <si>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</si>
  <si>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</si>
  <si>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</si>
  <si>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</si>
  <si>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</si>
  <si>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</si>
  <si>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GESTION DE RECURSOS HIDRICOS</t>
  </si>
  <si>
    <t>FUERTES CADENA ANTELMO HOLGER ABSALON</t>
  </si>
  <si>
    <t>LNR</t>
  </si>
  <si>
    <t xml:space="preserve">DIRECTOR DE RECURSOS HIDRICOS </t>
  </si>
  <si>
    <t>NJS 3</t>
  </si>
  <si>
    <t>ND1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</si>
</sst>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6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0" xfId="1" applyFill="1" applyBorder="1"/>
    <xf numFmtId="0" fontId="2" fillId="2" borderId="0" xfId="1" applyFont="1" applyFill="1" applyBorder="1"/>
    <xf numFmtId="0" fontId="7" fillId="2" borderId="58" xfId="1" applyFont="1" applyFill="1" applyBorder="1" applyAlignment="1" applyProtection="1">
      <alignment horizontal="center"/>
      <protection locked="0"/>
    </xf>
    <xf numFmtId="0" fontId="7" fillId="2" borderId="40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9" xfId="1" applyFill="1" applyBorder="1"/>
    <xf numFmtId="0" fontId="1" fillId="2" borderId="38" xfId="1" applyFill="1" applyBorder="1"/>
    <xf numFmtId="0" fontId="1" fillId="2" borderId="39" xfId="1" applyFill="1" applyBorder="1"/>
    <xf numFmtId="0" fontId="5" fillId="2" borderId="60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1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1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2" xfId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63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8" xfId="1" applyFont="1" applyFill="1" applyBorder="1" applyAlignment="1">
      <alignment horizontal="center"/>
    </xf>
    <xf numFmtId="0" fontId="1" fillId="2" borderId="60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1" xfId="0" applyFont="1" applyFill="1" applyBorder="1" applyAlignment="1"/>
    <xf numFmtId="0" fontId="1" fillId="0" borderId="21" xfId="0" applyFont="1" applyFill="1" applyBorder="1" applyAlignment="1"/>
    <xf numFmtId="0" fontId="1" fillId="0" borderId="42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8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3" xfId="1" applyFont="1" applyFill="1" applyBorder="1" applyAlignment="1">
      <alignment horizontal="center"/>
    </xf>
    <xf numFmtId="0" fontId="5" fillId="2" borderId="95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vertic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vertical="center"/>
    </xf>
    <xf numFmtId="0" fontId="5" fillId="2" borderId="100" xfId="1" applyFont="1" applyFill="1" applyBorder="1" applyAlignment="1">
      <alignment horizontal="center" vertical="center"/>
    </xf>
    <xf numFmtId="0" fontId="5" fillId="2" borderId="102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vertical="center"/>
    </xf>
    <xf numFmtId="0" fontId="5" fillId="2" borderId="10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5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7" fillId="2" borderId="100" xfId="1" applyFont="1" applyFill="1" applyBorder="1" applyAlignment="1">
      <alignment horizontal="center"/>
    </xf>
    <xf numFmtId="0" fontId="1" fillId="2" borderId="102" xfId="1" applyFont="1" applyFill="1" applyBorder="1" applyAlignment="1">
      <alignment horizontal="center"/>
    </xf>
    <xf numFmtId="0" fontId="1" fillId="2" borderId="103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8" xfId="1" applyFont="1" applyFill="1" applyBorder="1" applyAlignment="1">
      <alignment vertical="center"/>
    </xf>
    <xf numFmtId="0" fontId="15" fillId="3" borderId="55" xfId="1" applyFont="1" applyFill="1" applyBorder="1"/>
    <xf numFmtId="0" fontId="15" fillId="3" borderId="57" xfId="1" applyFont="1" applyFill="1" applyBorder="1"/>
    <xf numFmtId="0" fontId="15" fillId="3" borderId="19" xfId="1" applyFont="1" applyFill="1" applyBorder="1"/>
    <xf numFmtId="0" fontId="3" fillId="4" borderId="67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 vertical="center"/>
    </xf>
    <xf numFmtId="0" fontId="3" fillId="4" borderId="81" xfId="0" applyFont="1" applyFill="1" applyBorder="1" applyAlignment="1">
      <alignment horizontal="justify"/>
    </xf>
    <xf numFmtId="0" fontId="3" fillId="4" borderId="67" xfId="0" applyFont="1" applyFill="1" applyBorder="1" applyAlignment="1">
      <alignment horizontal="justify" vertical="center" wrapText="1"/>
    </xf>
    <xf numFmtId="0" fontId="3" fillId="4" borderId="67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7" xfId="0" applyFont="1" applyFill="1" applyBorder="1" applyAlignment="1">
      <alignment horizontal="center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/>
    <xf numFmtId="0" fontId="7" fillId="4" borderId="58" xfId="0" applyFont="1" applyFill="1" applyBorder="1" applyAlignment="1"/>
    <xf numFmtId="0" fontId="7" fillId="4" borderId="69" xfId="0" applyFont="1" applyFill="1" applyBorder="1" applyAlignment="1"/>
    <xf numFmtId="0" fontId="7" fillId="4" borderId="54" xfId="0" applyFont="1" applyFill="1" applyBorder="1" applyAlignment="1"/>
    <xf numFmtId="0" fontId="7" fillId="4" borderId="74" xfId="0" applyFont="1" applyFill="1" applyBorder="1" applyAlignment="1"/>
    <xf numFmtId="0" fontId="22" fillId="4" borderId="69" xfId="1" applyFont="1" applyFill="1" applyBorder="1" applyAlignment="1">
      <alignment vertical="center"/>
    </xf>
    <xf numFmtId="0" fontId="7" fillId="4" borderId="58" xfId="1" applyFont="1" applyFill="1" applyBorder="1"/>
    <xf numFmtId="0" fontId="7" fillId="4" borderId="58" xfId="1" applyFont="1" applyFill="1" applyBorder="1" applyAlignment="1">
      <alignment horizontal="center"/>
    </xf>
    <xf numFmtId="0" fontId="1" fillId="5" borderId="58" xfId="1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 vertical="center" wrapText="1"/>
    </xf>
    <xf numFmtId="0" fontId="7" fillId="0" borderId="58" xfId="1" applyFont="1" applyFill="1" applyBorder="1" applyAlignment="1" applyProtection="1">
      <alignment horizontal="center"/>
      <protection locked="0"/>
    </xf>
    <xf numFmtId="3" fontId="2" fillId="0" borderId="98" xfId="1" applyNumberFormat="1" applyFont="1" applyFill="1" applyBorder="1" applyAlignment="1">
      <alignment horizontal="center"/>
    </xf>
    <xf numFmtId="3" fontId="2" fillId="0" borderId="101" xfId="1" applyNumberFormat="1" applyFont="1" applyFill="1" applyBorder="1" applyAlignment="1">
      <alignment horizontal="center"/>
    </xf>
    <xf numFmtId="3" fontId="2" fillId="0" borderId="104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" fillId="0" borderId="119" xfId="0" applyFont="1" applyFill="1" applyBorder="1" applyAlignment="1">
      <alignment horizontal="center" vertical="top"/>
    </xf>
    <xf numFmtId="0" fontId="23" fillId="0" borderId="0" xfId="0" applyFont="1" applyAlignment="1"/>
    <xf numFmtId="0" fontId="2" fillId="0" borderId="31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justify" vertical="center" wrapText="1"/>
    </xf>
    <xf numFmtId="0" fontId="3" fillId="4" borderId="81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32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0" fillId="6" borderId="19" xfId="1" applyFont="1" applyFill="1" applyBorder="1" applyAlignment="1">
      <alignment horizontal="center" vertical="center" wrapText="1"/>
    </xf>
    <xf numFmtId="0" fontId="32" fillId="6" borderId="119" xfId="1" applyFont="1" applyFill="1" applyBorder="1" applyAlignment="1">
      <alignment vertical="center"/>
    </xf>
    <xf numFmtId="0" fontId="30" fillId="6" borderId="64" xfId="1" applyFont="1" applyFill="1" applyBorder="1" applyAlignment="1">
      <alignment horizontal="center" vertical="center"/>
    </xf>
    <xf numFmtId="0" fontId="30" fillId="6" borderId="65" xfId="1" applyFont="1" applyFill="1" applyBorder="1" applyAlignment="1">
      <alignment horizontal="center" vertical="center" wrapText="1"/>
    </xf>
    <xf numFmtId="0" fontId="30" fillId="6" borderId="65" xfId="1" applyFont="1" applyFill="1" applyBorder="1" applyAlignment="1">
      <alignment horizontal="center" vertical="center"/>
    </xf>
    <xf numFmtId="0" fontId="30" fillId="6" borderId="66" xfId="1" applyFont="1" applyFill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1" fillId="0" borderId="67" xfId="1" applyFont="1" applyFill="1" applyBorder="1" applyAlignment="1">
      <alignment horizontal="left" vertical="top"/>
    </xf>
    <xf numFmtId="0" fontId="29" fillId="0" borderId="58" xfId="1" applyFont="1" applyFill="1" applyBorder="1" applyAlignment="1">
      <alignment horizontal="left" vertical="top"/>
    </xf>
    <xf numFmtId="0" fontId="29" fillId="0" borderId="58" xfId="1" applyFont="1" applyFill="1" applyBorder="1" applyAlignment="1">
      <alignment horizontal="left" vertical="top" wrapText="1"/>
    </xf>
    <xf numFmtId="4" fontId="32" fillId="0" borderId="58" xfId="1" applyNumberFormat="1" applyFont="1" applyFill="1" applyBorder="1" applyAlignment="1">
      <alignment horizontal="left" vertical="top"/>
    </xf>
    <xf numFmtId="0" fontId="32" fillId="0" borderId="39" xfId="1" applyFont="1" applyBorder="1" applyAlignment="1">
      <alignment horizontal="left" vertical="top"/>
    </xf>
    <xf numFmtId="0" fontId="32" fillId="0" borderId="79" xfId="1" applyFont="1" applyBorder="1" applyAlignment="1">
      <alignment horizontal="left" vertical="top"/>
    </xf>
    <xf numFmtId="0" fontId="32" fillId="0" borderId="73" xfId="1" applyFont="1" applyBorder="1" applyAlignment="1">
      <alignment horizontal="left" vertical="top"/>
    </xf>
    <xf numFmtId="0" fontId="33" fillId="7" borderId="21" xfId="1" applyFont="1" applyFill="1" applyBorder="1" applyAlignment="1">
      <alignment horizontal="center" vertical="center" wrapText="1"/>
    </xf>
    <xf numFmtId="0" fontId="34" fillId="7" borderId="21" xfId="1" applyFont="1" applyFill="1" applyBorder="1" applyAlignment="1">
      <alignment horizontal="center" vertical="center" wrapText="1"/>
    </xf>
    <xf numFmtId="0" fontId="34" fillId="7" borderId="22" xfId="1" applyFont="1" applyFill="1" applyBorder="1" applyAlignment="1">
      <alignment horizontal="center" vertical="center" wrapText="1"/>
    </xf>
    <xf numFmtId="0" fontId="30" fillId="0" borderId="123" xfId="1" applyFont="1" applyFill="1" applyBorder="1" applyAlignment="1">
      <alignment horizontal="center" vertical="center"/>
    </xf>
    <xf numFmtId="0" fontId="30" fillId="0" borderId="124" xfId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justify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justify"/>
    </xf>
    <xf numFmtId="0" fontId="5" fillId="0" borderId="112" xfId="0" applyFont="1" applyFill="1" applyBorder="1" applyAlignment="1">
      <alignment horizontal="justify"/>
    </xf>
    <xf numFmtId="0" fontId="5" fillId="0" borderId="115" xfId="0" applyFont="1" applyFill="1" applyBorder="1" applyAlignment="1">
      <alignment horizontal="justify"/>
    </xf>
    <xf numFmtId="0" fontId="2" fillId="0" borderId="5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justify" wrapText="1"/>
    </xf>
    <xf numFmtId="0" fontId="5" fillId="0" borderId="38" xfId="0" applyFont="1" applyFill="1" applyBorder="1" applyAlignment="1">
      <alignment horizontal="justify" wrapText="1"/>
    </xf>
    <xf numFmtId="0" fontId="5" fillId="0" borderId="60" xfId="0" applyFont="1" applyFill="1" applyBorder="1" applyAlignment="1">
      <alignment horizontal="justify" wrapText="1"/>
    </xf>
    <xf numFmtId="0" fontId="2" fillId="0" borderId="58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8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8" xfId="0" applyFont="1" applyFill="1" applyBorder="1" applyAlignment="1">
      <alignment horizontal="justify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14" fontId="25" fillId="0" borderId="122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7" fillId="0" borderId="70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6" fillId="3" borderId="81" xfId="0" applyFont="1" applyFill="1" applyBorder="1" applyAlignment="1">
      <alignment horizontal="center" vertical="center"/>
    </xf>
    <xf numFmtId="0" fontId="16" fillId="3" borderId="83" xfId="0" applyFont="1" applyFill="1" applyBorder="1" applyAlignment="1">
      <alignment horizontal="center" vertical="center"/>
    </xf>
    <xf numFmtId="0" fontId="16" fillId="3" borderId="8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19" fillId="3" borderId="55" xfId="0" applyFont="1" applyFill="1" applyBorder="1" applyAlignment="1">
      <alignment horizontal="center" wrapText="1"/>
    </xf>
    <xf numFmtId="0" fontId="19" fillId="3" borderId="56" xfId="0" applyFont="1" applyFill="1" applyBorder="1" applyAlignment="1">
      <alignment horizontal="center" wrapText="1"/>
    </xf>
    <xf numFmtId="0" fontId="19" fillId="3" borderId="85" xfId="0" applyFont="1" applyFill="1" applyBorder="1" applyAlignment="1">
      <alignment horizontal="center" wrapText="1"/>
    </xf>
    <xf numFmtId="0" fontId="19" fillId="3" borderId="8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2" fillId="4" borderId="21" xfId="0" applyFont="1" applyFill="1" applyBorder="1" applyAlignment="1">
      <alignment horizontal="center" vertical="top" wrapText="1"/>
    </xf>
    <xf numFmtId="0" fontId="2" fillId="4" borderId="42" xfId="0" applyFont="1" applyFill="1" applyBorder="1" applyAlignment="1">
      <alignment horizontal="center" vertical="top" wrapText="1"/>
    </xf>
    <xf numFmtId="0" fontId="6" fillId="4" borderId="4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 wrapText="1"/>
    </xf>
    <xf numFmtId="0" fontId="3" fillId="4" borderId="58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70" xfId="0" applyFont="1" applyFill="1" applyBorder="1" applyAlignment="1">
      <alignment horizontal="left" vertical="center" wrapText="1"/>
    </xf>
    <xf numFmtId="0" fontId="3" fillId="4" borderId="69" xfId="0" applyFont="1" applyFill="1" applyBorder="1" applyAlignment="1">
      <alignment horizontal="left" vertical="center" wrapText="1"/>
    </xf>
    <xf numFmtId="0" fontId="17" fillId="0" borderId="121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21" fillId="3" borderId="65" xfId="0" applyFont="1" applyFill="1" applyBorder="1" applyAlignment="1">
      <alignment horizontal="center" vertical="center" wrapText="1"/>
    </xf>
    <xf numFmtId="0" fontId="14" fillId="3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center" wrapText="1"/>
    </xf>
    <xf numFmtId="0" fontId="18" fillId="0" borderId="108" xfId="0" applyFont="1" applyFill="1" applyBorder="1" applyAlignment="1">
      <alignment horizontal="justify" vertical="center" wrapText="1"/>
    </xf>
    <xf numFmtId="0" fontId="18" fillId="0" borderId="109" xfId="0" applyFont="1" applyFill="1" applyBorder="1" applyAlignment="1">
      <alignment horizontal="justify" vertical="center" wrapText="1"/>
    </xf>
    <xf numFmtId="0" fontId="18" fillId="0" borderId="110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106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10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5" fillId="0" borderId="106" xfId="0" applyFont="1" applyBorder="1" applyAlignment="1">
      <alignment horizontal="left" wrapText="1"/>
    </xf>
    <xf numFmtId="0" fontId="25" fillId="0" borderId="68" xfId="0" applyFont="1" applyBorder="1" applyAlignment="1">
      <alignment horizontal="left" wrapText="1"/>
    </xf>
    <xf numFmtId="0" fontId="25" fillId="0" borderId="107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8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2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2" xfId="0" applyFont="1" applyFill="1" applyBorder="1" applyAlignment="1">
      <alignment horizontal="justify"/>
    </xf>
    <xf numFmtId="0" fontId="2" fillId="4" borderId="4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0" fillId="3" borderId="52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wrapText="1"/>
    </xf>
    <xf numFmtId="0" fontId="20" fillId="3" borderId="53" xfId="0" applyFont="1" applyFill="1" applyBorder="1" applyAlignment="1">
      <alignment horizontal="center" wrapText="1"/>
    </xf>
    <xf numFmtId="0" fontId="20" fillId="3" borderId="87" xfId="0" applyFont="1" applyFill="1" applyBorder="1" applyAlignment="1">
      <alignment horizontal="center" wrapText="1"/>
    </xf>
    <xf numFmtId="0" fontId="12" fillId="3" borderId="59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20" fillId="3" borderId="74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2" fillId="3" borderId="18" xfId="1" applyFont="1" applyFill="1" applyBorder="1" applyAlignment="1">
      <alignment horizontal="center"/>
    </xf>
    <xf numFmtId="0" fontId="12" fillId="3" borderId="56" xfId="1" applyFont="1" applyFill="1" applyBorder="1" applyAlignment="1">
      <alignment horizontal="center"/>
    </xf>
    <xf numFmtId="0" fontId="4" fillId="4" borderId="67" xfId="1" applyFont="1" applyFill="1" applyBorder="1" applyAlignment="1">
      <alignment horizontal="left" vertical="top" wrapText="1"/>
    </xf>
    <xf numFmtId="0" fontId="4" fillId="4" borderId="58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3" fillId="4" borderId="67" xfId="1" applyFont="1" applyFill="1" applyBorder="1" applyAlignment="1">
      <alignment horizontal="left" vertical="center"/>
    </xf>
    <xf numFmtId="0" fontId="3" fillId="4" borderId="58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3" fillId="4" borderId="69" xfId="1" applyFont="1" applyFill="1" applyBorder="1" applyAlignment="1">
      <alignment horizontal="left" vertical="center"/>
    </xf>
    <xf numFmtId="0" fontId="4" fillId="4" borderId="71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3" xfId="1" applyFont="1" applyFill="1" applyBorder="1" applyAlignment="1">
      <alignment horizontal="left" vertical="top" wrapText="1"/>
    </xf>
    <xf numFmtId="0" fontId="4" fillId="4" borderId="72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8" xfId="1" applyFont="1" applyFill="1" applyBorder="1" applyAlignment="1" applyProtection="1">
      <alignment horizontal="center" vertical="center"/>
      <protection locked="0"/>
    </xf>
    <xf numFmtId="0" fontId="2" fillId="0" borderId="29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5" xfId="1" applyFont="1" applyFill="1" applyBorder="1" applyAlignment="1">
      <alignment horizontal="center" vertical="center" wrapText="1"/>
    </xf>
    <xf numFmtId="0" fontId="14" fillId="3" borderId="65" xfId="1" applyFont="1" applyFill="1" applyBorder="1" applyAlignment="1">
      <alignment horizontal="center" vertical="center"/>
    </xf>
    <xf numFmtId="0" fontId="1" fillId="0" borderId="65" xfId="1" applyBorder="1" applyAlignment="1">
      <alignment horizontal="center"/>
    </xf>
    <xf numFmtId="0" fontId="1" fillId="0" borderId="66" xfId="1" applyBorder="1" applyAlignment="1">
      <alignment horizontal="center"/>
    </xf>
    <xf numFmtId="0" fontId="1" fillId="0" borderId="64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3" xfId="1" applyNumberFormat="1" applyFont="1" applyFill="1" applyBorder="1" applyAlignment="1">
      <alignment horizont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6" fillId="4" borderId="58" xfId="1" applyFont="1" applyFill="1" applyBorder="1" applyAlignment="1" applyProtection="1">
      <alignment horizontal="center" vertical="center" wrapText="1"/>
      <protection locked="0"/>
    </xf>
    <xf numFmtId="0" fontId="7" fillId="5" borderId="33" xfId="1" applyFont="1" applyFill="1" applyBorder="1" applyAlignment="1">
      <alignment horizontal="center"/>
    </xf>
    <xf numFmtId="0" fontId="7" fillId="5" borderId="35" xfId="1" applyFont="1" applyFill="1" applyBorder="1" applyAlignment="1">
      <alignment horizontal="center"/>
    </xf>
    <xf numFmtId="0" fontId="7" fillId="4" borderId="58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3" fillId="4" borderId="70" xfId="1" applyFont="1" applyFill="1" applyBorder="1" applyAlignment="1">
      <alignment horizontal="left" vertical="center" wrapText="1"/>
    </xf>
    <xf numFmtId="0" fontId="3" fillId="4" borderId="69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8" xfId="1" applyFont="1" applyFill="1" applyBorder="1" applyAlignment="1">
      <alignment horizontal="center" vertical="center"/>
    </xf>
    <xf numFmtId="0" fontId="6" fillId="2" borderId="55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0" fontId="3" fillId="2" borderId="88" xfId="1" applyFont="1" applyFill="1" applyBorder="1" applyAlignment="1">
      <alignment horizontal="center" vertical="center"/>
    </xf>
    <xf numFmtId="0" fontId="3" fillId="2" borderId="9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2" xfId="1" applyFont="1" applyFill="1" applyBorder="1" applyAlignment="1">
      <alignment horizontal="center" vertical="center"/>
    </xf>
    <xf numFmtId="0" fontId="3" fillId="2" borderId="89" xfId="1" applyFont="1" applyFill="1" applyBorder="1" applyAlignment="1">
      <alignment horizontal="center"/>
    </xf>
    <xf numFmtId="0" fontId="3" fillId="2" borderId="90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G15" sqref="G15"/>
    </sheetView>
  </sheetViews>
  <sheetFormatPr baseColWidth="10" defaultColWidth="11.42578125" defaultRowHeight="15" x14ac:dyDescent="0.25"/>
  <cols>
    <col min="1" max="1" width="5.28515625" style="196" customWidth="1"/>
    <col min="2" max="2" width="21.5703125" style="196" customWidth="1"/>
    <col min="3" max="3" width="31.7109375" style="197" customWidth="1"/>
    <col min="4" max="4" width="13.85546875" style="197" customWidth="1"/>
    <col min="5" max="5" width="22.140625" style="198" customWidth="1"/>
    <col min="6" max="6" width="33.28515625" style="196" customWidth="1"/>
    <col min="7" max="7" width="15" style="196" customWidth="1"/>
    <col min="8" max="8" width="9.28515625" style="196" customWidth="1"/>
    <col min="9" max="9" width="12.5703125" style="196" customWidth="1"/>
    <col min="10" max="10" width="8.42578125" style="196" bestFit="1" customWidth="1"/>
    <col min="11" max="16384" width="11.42578125" style="196"/>
  </cols>
  <sheetData>
    <row r="1" spans="2:11" ht="24.75" customHeight="1" thickBot="1" x14ac:dyDescent="0.3"/>
    <row r="2" spans="2:11" ht="98.25" customHeight="1" thickBot="1" x14ac:dyDescent="0.3">
      <c r="B2" s="199" t="s">
        <v>243</v>
      </c>
      <c r="C2" s="213" t="s">
        <v>244</v>
      </c>
      <c r="D2" s="214"/>
      <c r="E2" s="214"/>
      <c r="F2" s="214"/>
      <c r="G2" s="214"/>
      <c r="H2" s="215"/>
      <c r="I2" s="216"/>
      <c r="J2" s="217"/>
      <c r="K2" s="200"/>
    </row>
    <row r="3" spans="2:11" s="205" customFormat="1" ht="26.25" customHeight="1" thickBot="1" x14ac:dyDescent="0.3">
      <c r="B3" s="201" t="s">
        <v>245</v>
      </c>
      <c r="C3" s="202" t="s">
        <v>246</v>
      </c>
      <c r="D3" s="202" t="s">
        <v>247</v>
      </c>
      <c r="E3" s="202" t="s">
        <v>248</v>
      </c>
      <c r="F3" s="203" t="s">
        <v>249</v>
      </c>
      <c r="G3" s="202" t="s">
        <v>250</v>
      </c>
      <c r="H3" s="202" t="s">
        <v>251</v>
      </c>
      <c r="I3" s="203" t="s">
        <v>252</v>
      </c>
      <c r="J3" s="203" t="s">
        <v>253</v>
      </c>
      <c r="K3" s="204" t="s">
        <v>254</v>
      </c>
    </row>
    <row r="4" spans="2:11" ht="30" x14ac:dyDescent="0.25">
      <c r="B4" s="206" t="s">
        <v>255</v>
      </c>
      <c r="C4" s="207" t="s">
        <v>256</v>
      </c>
      <c r="D4" s="207" t="s">
        <v>257</v>
      </c>
      <c r="E4" s="208" t="s">
        <v>258</v>
      </c>
      <c r="F4" s="207" t="s">
        <v>207</v>
      </c>
      <c r="G4" s="209">
        <v>2391</v>
      </c>
      <c r="H4" s="210" t="s">
        <v>259</v>
      </c>
      <c r="I4" s="211">
        <f>+VLOOKUP(H4,'[1]Base de Datos'!E$5:F$22,2,FALSE)</f>
        <v>2391</v>
      </c>
      <c r="J4" s="209">
        <f t="shared" ref="J4" si="0">G4-I4</f>
        <v>0</v>
      </c>
      <c r="K4" s="212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view="pageBreakPreview" topLeftCell="B2" zoomScaleNormal="100" zoomScaleSheetLayoutView="100" workbookViewId="0">
      <selection activeCell="D12" sqref="D12:H12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314"/>
      <c r="C2" s="315"/>
      <c r="D2" s="315"/>
      <c r="E2" s="316" t="s">
        <v>175</v>
      </c>
      <c r="F2" s="317"/>
      <c r="G2" s="317"/>
      <c r="H2" s="317"/>
      <c r="I2" s="317"/>
      <c r="J2" s="317"/>
      <c r="K2" s="317"/>
      <c r="L2" s="317"/>
      <c r="M2" s="315"/>
      <c r="N2" s="315"/>
      <c r="O2" s="318"/>
    </row>
    <row r="3" spans="1:15" hidden="1" x14ac:dyDescent="0.2">
      <c r="A3" s="11"/>
      <c r="B3" s="319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1"/>
    </row>
    <row r="4" spans="1:15" ht="35.25" hidden="1" customHeight="1" x14ac:dyDescent="0.2">
      <c r="A4" s="11"/>
      <c r="B4" s="319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1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251" t="s">
        <v>0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5" customHeight="1" x14ac:dyDescent="0.2">
      <c r="A8" s="11"/>
      <c r="B8" s="191" t="s">
        <v>1</v>
      </c>
      <c r="C8" s="290" t="s">
        <v>190</v>
      </c>
      <c r="D8" s="291"/>
      <c r="E8" s="291"/>
      <c r="F8" s="291"/>
      <c r="G8" s="291"/>
      <c r="H8" s="292"/>
      <c r="I8" s="159" t="s">
        <v>2</v>
      </c>
      <c r="J8" s="293" t="s">
        <v>206</v>
      </c>
      <c r="K8" s="293"/>
      <c r="L8" s="293"/>
      <c r="M8" s="293"/>
      <c r="N8" s="293"/>
      <c r="O8" s="294"/>
    </row>
    <row r="9" spans="1:15" ht="12" x14ac:dyDescent="0.2">
      <c r="A9" s="11"/>
      <c r="B9" s="157" t="s">
        <v>3</v>
      </c>
      <c r="C9" s="295" t="s">
        <v>207</v>
      </c>
      <c r="D9" s="295"/>
      <c r="E9" s="295"/>
      <c r="F9" s="295"/>
      <c r="G9" s="295"/>
      <c r="H9" s="296"/>
      <c r="I9" s="160" t="s">
        <v>4</v>
      </c>
      <c r="J9" s="190" t="s">
        <v>240</v>
      </c>
      <c r="K9" s="3"/>
      <c r="L9" s="3"/>
      <c r="M9" s="3"/>
      <c r="N9" s="3"/>
      <c r="O9" s="4"/>
    </row>
    <row r="10" spans="1:15" ht="12" x14ac:dyDescent="0.2">
      <c r="A10" s="11"/>
      <c r="B10" s="158" t="s">
        <v>5</v>
      </c>
      <c r="C10" s="297" t="s">
        <v>148</v>
      </c>
      <c r="D10" s="295"/>
      <c r="E10" s="5"/>
      <c r="F10" s="5"/>
      <c r="G10" s="5"/>
      <c r="H10" s="192"/>
      <c r="I10" s="161" t="s">
        <v>7</v>
      </c>
      <c r="J10" s="6">
        <f>'Valoración Clasificación'!D63</f>
        <v>960</v>
      </c>
      <c r="K10" s="7"/>
      <c r="L10" s="7"/>
      <c r="M10" s="7"/>
      <c r="N10" s="7"/>
      <c r="O10" s="8"/>
    </row>
    <row r="11" spans="1:15" ht="15" customHeight="1" x14ac:dyDescent="0.2">
      <c r="A11" s="11"/>
      <c r="B11" s="298" t="s">
        <v>8</v>
      </c>
      <c r="C11" s="299"/>
      <c r="D11" s="300" t="str">
        <f>'Valoración Clasificación'!L63</f>
        <v>Nivel Jerárquico Superior</v>
      </c>
      <c r="E11" s="300"/>
      <c r="F11" s="300"/>
      <c r="G11" s="9" t="s">
        <v>9</v>
      </c>
      <c r="H11" s="193" t="s">
        <v>260</v>
      </c>
      <c r="I11" s="301"/>
      <c r="J11" s="302"/>
      <c r="K11" s="302"/>
      <c r="L11" s="302"/>
      <c r="M11" s="302"/>
      <c r="N11" s="302"/>
      <c r="O11" s="303"/>
    </row>
    <row r="12" spans="1:15" ht="15" customHeight="1" x14ac:dyDescent="0.2">
      <c r="A12" s="11"/>
      <c r="B12" s="298" t="s">
        <v>10</v>
      </c>
      <c r="C12" s="299"/>
      <c r="D12" s="307" t="s">
        <v>156</v>
      </c>
      <c r="E12" s="307"/>
      <c r="F12" s="307"/>
      <c r="G12" s="307"/>
      <c r="H12" s="308"/>
      <c r="I12" s="301"/>
      <c r="J12" s="302"/>
      <c r="K12" s="302"/>
      <c r="L12" s="302"/>
      <c r="M12" s="302"/>
      <c r="N12" s="302"/>
      <c r="O12" s="303"/>
    </row>
    <row r="13" spans="1:15" ht="15.75" customHeight="1" thickBot="1" x14ac:dyDescent="0.25">
      <c r="A13" s="11"/>
      <c r="B13" s="309" t="s">
        <v>11</v>
      </c>
      <c r="C13" s="310"/>
      <c r="D13" s="249">
        <v>42376</v>
      </c>
      <c r="E13" s="250"/>
      <c r="F13" s="250"/>
      <c r="G13" s="194"/>
      <c r="H13" s="195"/>
      <c r="I13" s="304"/>
      <c r="J13" s="305"/>
      <c r="K13" s="305"/>
      <c r="L13" s="305"/>
      <c r="M13" s="305"/>
      <c r="N13" s="305"/>
      <c r="O13" s="306"/>
    </row>
    <row r="14" spans="1:15" ht="12.75" customHeight="1" x14ac:dyDescent="0.2">
      <c r="A14" s="11"/>
      <c r="B14" s="311" t="s">
        <v>144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3"/>
    </row>
    <row r="15" spans="1:15" ht="13.5" customHeight="1" thickBot="1" x14ac:dyDescent="0.25">
      <c r="A15" s="11"/>
      <c r="B15" s="258" t="s">
        <v>145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60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21" ht="14.25" x14ac:dyDescent="0.2">
      <c r="A17" s="11"/>
      <c r="B17" s="261" t="s">
        <v>180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3"/>
    </row>
    <row r="18" spans="1:21" ht="27" customHeight="1" thickBot="1" x14ac:dyDescent="0.25">
      <c r="A18" s="11"/>
      <c r="B18" s="246" t="s">
        <v>208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8"/>
    </row>
    <row r="19" spans="1:21" ht="14.25" customHeight="1" thickBot="1" x14ac:dyDescent="0.25">
      <c r="A19" s="11"/>
      <c r="B19" s="251" t="s">
        <v>12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3"/>
    </row>
    <row r="20" spans="1:21" ht="12.75" thickBot="1" x14ac:dyDescent="0.25">
      <c r="A20" s="11"/>
      <c r="B20" s="162" t="s">
        <v>13</v>
      </c>
      <c r="C20" s="254" t="s">
        <v>14</v>
      </c>
      <c r="D20" s="255"/>
      <c r="E20" s="256"/>
      <c r="F20" s="254" t="s">
        <v>15</v>
      </c>
      <c r="G20" s="255"/>
      <c r="H20" s="255"/>
      <c r="I20" s="255"/>
      <c r="J20" s="257"/>
      <c r="K20" s="163" t="s">
        <v>16</v>
      </c>
      <c r="L20" s="163" t="s">
        <v>17</v>
      </c>
      <c r="M20" s="163" t="s">
        <v>18</v>
      </c>
      <c r="N20" s="163" t="s">
        <v>19</v>
      </c>
      <c r="O20" s="164" t="s">
        <v>20</v>
      </c>
    </row>
    <row r="21" spans="1:21" ht="12" x14ac:dyDescent="0.2">
      <c r="A21" s="10"/>
      <c r="B21" s="137">
        <v>1</v>
      </c>
      <c r="C21" s="264" t="s">
        <v>209</v>
      </c>
      <c r="D21" s="265"/>
      <c r="E21" s="266"/>
      <c r="F21" s="267" t="s">
        <v>212</v>
      </c>
      <c r="G21" s="267"/>
      <c r="H21" s="267"/>
      <c r="I21" s="267"/>
      <c r="J21" s="267"/>
      <c r="K21" s="138">
        <v>1</v>
      </c>
      <c r="L21" s="138">
        <v>5</v>
      </c>
      <c r="M21" s="138">
        <v>5</v>
      </c>
      <c r="N21" s="138">
        <f t="shared" ref="N21:N27" si="0">K21+(L21*M21)</f>
        <v>26</v>
      </c>
      <c r="O21" s="185" t="s">
        <v>21</v>
      </c>
      <c r="Q21" s="183"/>
      <c r="R21" s="183"/>
      <c r="S21" s="183"/>
      <c r="T21" s="183"/>
      <c r="U21" s="183"/>
    </row>
    <row r="22" spans="1:21" ht="37.5" customHeight="1" x14ac:dyDescent="0.2">
      <c r="A22" s="10"/>
      <c r="B22" s="139">
        <v>2</v>
      </c>
      <c r="C22" s="236" t="s">
        <v>237</v>
      </c>
      <c r="D22" s="237"/>
      <c r="E22" s="238"/>
      <c r="F22" s="268" t="s">
        <v>213</v>
      </c>
      <c r="G22" s="269"/>
      <c r="H22" s="269"/>
      <c r="I22" s="269"/>
      <c r="J22" s="270"/>
      <c r="K22" s="187">
        <v>1</v>
      </c>
      <c r="L22" s="187">
        <v>5</v>
      </c>
      <c r="M22" s="187">
        <v>5</v>
      </c>
      <c r="N22" s="187">
        <f t="shared" si="0"/>
        <v>26</v>
      </c>
      <c r="O22" s="188" t="s">
        <v>21</v>
      </c>
      <c r="Q22" s="183"/>
      <c r="R22" s="183"/>
      <c r="S22" s="183"/>
      <c r="T22" s="183"/>
      <c r="U22" s="183"/>
    </row>
    <row r="23" spans="1:21" ht="35.25" customHeight="1" x14ac:dyDescent="0.2">
      <c r="A23" s="10"/>
      <c r="B23" s="139">
        <v>3</v>
      </c>
      <c r="C23" s="236" t="s">
        <v>210</v>
      </c>
      <c r="D23" s="237"/>
      <c r="E23" s="238"/>
      <c r="F23" s="268" t="s">
        <v>238</v>
      </c>
      <c r="G23" s="269"/>
      <c r="H23" s="269"/>
      <c r="I23" s="269"/>
      <c r="J23" s="270"/>
      <c r="K23" s="187">
        <v>5</v>
      </c>
      <c r="L23" s="187">
        <v>5</v>
      </c>
      <c r="M23" s="187">
        <v>5</v>
      </c>
      <c r="N23" s="187">
        <f t="shared" si="0"/>
        <v>30</v>
      </c>
      <c r="O23" s="188" t="s">
        <v>21</v>
      </c>
      <c r="Q23" s="183"/>
      <c r="R23" s="183"/>
      <c r="S23" s="183"/>
      <c r="T23" s="183"/>
      <c r="U23" s="183"/>
    </row>
    <row r="24" spans="1:21" ht="48.75" customHeight="1" x14ac:dyDescent="0.2">
      <c r="A24" s="10"/>
      <c r="B24" s="139">
        <v>4</v>
      </c>
      <c r="C24" s="236" t="s">
        <v>242</v>
      </c>
      <c r="D24" s="237"/>
      <c r="E24" s="238"/>
      <c r="F24" s="267" t="s">
        <v>214</v>
      </c>
      <c r="G24" s="267"/>
      <c r="H24" s="267"/>
      <c r="I24" s="267"/>
      <c r="J24" s="267"/>
      <c r="K24" s="187">
        <v>1</v>
      </c>
      <c r="L24" s="187">
        <v>5</v>
      </c>
      <c r="M24" s="187">
        <v>5</v>
      </c>
      <c r="N24" s="187">
        <f t="shared" si="0"/>
        <v>26</v>
      </c>
      <c r="O24" s="188" t="s">
        <v>21</v>
      </c>
      <c r="Q24" s="183"/>
      <c r="R24" s="183"/>
      <c r="S24" s="183"/>
      <c r="T24" s="183"/>
      <c r="U24" s="183"/>
    </row>
    <row r="25" spans="1:21" ht="49.5" customHeight="1" x14ac:dyDescent="0.2">
      <c r="A25" s="10"/>
      <c r="B25" s="139">
        <v>5</v>
      </c>
      <c r="C25" s="236" t="s">
        <v>211</v>
      </c>
      <c r="D25" s="237"/>
      <c r="E25" s="238"/>
      <c r="F25" s="268" t="s">
        <v>215</v>
      </c>
      <c r="G25" s="269"/>
      <c r="H25" s="269"/>
      <c r="I25" s="269"/>
      <c r="J25" s="270"/>
      <c r="K25" s="187">
        <v>5</v>
      </c>
      <c r="L25" s="187">
        <v>5</v>
      </c>
      <c r="M25" s="187">
        <v>5</v>
      </c>
      <c r="N25" s="187">
        <f t="shared" si="0"/>
        <v>30</v>
      </c>
      <c r="O25" s="188" t="s">
        <v>21</v>
      </c>
      <c r="Q25" s="183"/>
      <c r="R25" s="183"/>
      <c r="S25" s="183"/>
      <c r="T25" s="183"/>
      <c r="U25" s="183"/>
    </row>
    <row r="26" spans="1:21" ht="36.75" customHeight="1" x14ac:dyDescent="0.2">
      <c r="A26" s="10"/>
      <c r="B26" s="139">
        <v>6</v>
      </c>
      <c r="C26" s="236" t="s">
        <v>241</v>
      </c>
      <c r="D26" s="237"/>
      <c r="E26" s="238"/>
      <c r="F26" s="267" t="s">
        <v>239</v>
      </c>
      <c r="G26" s="267"/>
      <c r="H26" s="267"/>
      <c r="I26" s="267"/>
      <c r="J26" s="267"/>
      <c r="K26" s="187">
        <v>5</v>
      </c>
      <c r="L26" s="187">
        <v>5</v>
      </c>
      <c r="M26" s="187">
        <v>5</v>
      </c>
      <c r="N26" s="187">
        <f t="shared" si="0"/>
        <v>30</v>
      </c>
      <c r="O26" s="189" t="s">
        <v>21</v>
      </c>
      <c r="Q26" s="183"/>
      <c r="R26" s="183"/>
      <c r="S26" s="183"/>
      <c r="T26" s="183"/>
      <c r="U26" s="183"/>
    </row>
    <row r="27" spans="1:21" ht="12.75" thickBot="1" x14ac:dyDescent="0.25">
      <c r="A27" s="10"/>
      <c r="B27" s="139">
        <v>7</v>
      </c>
      <c r="C27" s="276"/>
      <c r="D27" s="277"/>
      <c r="E27" s="278"/>
      <c r="F27" s="236" t="s">
        <v>216</v>
      </c>
      <c r="G27" s="237"/>
      <c r="H27" s="237"/>
      <c r="I27" s="237"/>
      <c r="J27" s="238"/>
      <c r="K27" s="140"/>
      <c r="L27" s="140"/>
      <c r="M27" s="140"/>
      <c r="N27" s="140">
        <f t="shared" si="0"/>
        <v>0</v>
      </c>
      <c r="O27" s="141"/>
      <c r="Q27" s="183"/>
      <c r="R27" s="183"/>
      <c r="S27" s="183"/>
      <c r="T27" s="183"/>
      <c r="U27" s="183"/>
    </row>
    <row r="28" spans="1:21" ht="12" x14ac:dyDescent="0.2">
      <c r="A28" s="11"/>
      <c r="B28" s="239" t="s">
        <v>22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1"/>
      <c r="Q28" s="184"/>
      <c r="R28" s="184"/>
      <c r="S28" s="184"/>
      <c r="T28" s="184"/>
      <c r="U28" s="184"/>
    </row>
    <row r="29" spans="1:21" ht="21.75" customHeight="1" x14ac:dyDescent="0.2">
      <c r="A29" s="11"/>
      <c r="B29" s="242" t="s">
        <v>181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4"/>
    </row>
    <row r="30" spans="1:21" ht="12" thickBot="1" x14ac:dyDescent="0.25">
      <c r="A30" s="11"/>
      <c r="B30" s="242" t="s">
        <v>182</v>
      </c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4"/>
    </row>
    <row r="31" spans="1:21" ht="12" hidden="1" thickBot="1" x14ac:dyDescent="0.25">
      <c r="A31" s="11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1:21" ht="12" x14ac:dyDescent="0.2">
      <c r="A32" s="11"/>
      <c r="B32" s="271" t="s">
        <v>23</v>
      </c>
      <c r="C32" s="272"/>
      <c r="D32" s="272"/>
      <c r="E32" s="272"/>
      <c r="F32" s="272"/>
      <c r="G32" s="272"/>
      <c r="H32" s="273"/>
      <c r="I32" s="274" t="s">
        <v>24</v>
      </c>
      <c r="J32" s="272"/>
      <c r="K32" s="272"/>
      <c r="L32" s="272"/>
      <c r="M32" s="272"/>
      <c r="N32" s="272"/>
      <c r="O32" s="275"/>
    </row>
    <row r="33" spans="1:15" ht="21.75" customHeight="1" x14ac:dyDescent="0.2">
      <c r="A33" s="11"/>
      <c r="B33" s="221" t="s">
        <v>25</v>
      </c>
      <c r="C33" s="222"/>
      <c r="D33" s="222"/>
      <c r="E33" s="222"/>
      <c r="F33" s="222"/>
      <c r="G33" s="222"/>
      <c r="H33" s="223"/>
      <c r="I33" s="224" t="s">
        <v>184</v>
      </c>
      <c r="J33" s="225"/>
      <c r="K33" s="225"/>
      <c r="L33" s="225"/>
      <c r="M33" s="225"/>
      <c r="N33" s="225"/>
      <c r="O33" s="226"/>
    </row>
    <row r="34" spans="1:15" ht="20.25" customHeight="1" x14ac:dyDescent="0.2">
      <c r="A34" s="11"/>
      <c r="B34" s="227" t="s">
        <v>26</v>
      </c>
      <c r="C34" s="228"/>
      <c r="D34" s="228"/>
      <c r="E34" s="228"/>
      <c r="F34" s="228"/>
      <c r="G34" s="228"/>
      <c r="H34" s="229"/>
      <c r="I34" s="230" t="s">
        <v>185</v>
      </c>
      <c r="J34" s="231"/>
      <c r="K34" s="231"/>
      <c r="L34" s="231"/>
      <c r="M34" s="231"/>
      <c r="N34" s="231"/>
      <c r="O34" s="232"/>
    </row>
    <row r="35" spans="1:15" s="132" customFormat="1" ht="36.75" customHeight="1" x14ac:dyDescent="0.25">
      <c r="A35" s="131"/>
      <c r="B35" s="165" t="s">
        <v>27</v>
      </c>
      <c r="C35" s="233" t="s">
        <v>176</v>
      </c>
      <c r="D35" s="233"/>
      <c r="E35" s="233"/>
      <c r="F35" s="233"/>
      <c r="G35" s="233"/>
      <c r="H35" s="233"/>
      <c r="I35" s="178" t="s">
        <v>28</v>
      </c>
      <c r="J35" s="234" t="s">
        <v>177</v>
      </c>
      <c r="K35" s="234"/>
      <c r="L35" s="234"/>
      <c r="M35" s="234"/>
      <c r="N35" s="234"/>
      <c r="O35" s="235"/>
    </row>
    <row r="36" spans="1:15" ht="24" customHeight="1" x14ac:dyDescent="0.2">
      <c r="A36" s="10"/>
      <c r="B36" s="165" t="s">
        <v>29</v>
      </c>
      <c r="C36" s="245" t="s">
        <v>178</v>
      </c>
      <c r="D36" s="245"/>
      <c r="E36" s="245"/>
      <c r="F36" s="245"/>
      <c r="G36" s="245"/>
      <c r="H36" s="245"/>
      <c r="I36" s="133"/>
      <c r="J36" s="133"/>
      <c r="K36" s="133"/>
      <c r="L36" s="133"/>
      <c r="M36" s="133"/>
      <c r="N36" s="133"/>
      <c r="O36" s="134"/>
    </row>
    <row r="37" spans="1:15" ht="24" customHeight="1" thickBot="1" x14ac:dyDescent="0.25">
      <c r="A37" s="11"/>
      <c r="B37" s="166" t="s">
        <v>30</v>
      </c>
      <c r="C37" s="218" t="s">
        <v>179</v>
      </c>
      <c r="D37" s="218"/>
      <c r="E37" s="218"/>
      <c r="F37" s="218"/>
      <c r="G37" s="218"/>
      <c r="H37" s="218"/>
      <c r="I37" s="135"/>
      <c r="J37" s="135"/>
      <c r="K37" s="219" t="s">
        <v>31</v>
      </c>
      <c r="L37" s="219"/>
      <c r="M37" s="219" t="s">
        <v>32</v>
      </c>
      <c r="N37" s="219"/>
      <c r="O37" s="220"/>
    </row>
    <row r="38" spans="1:15" ht="16.5" hidden="1" customHeight="1" thickBot="1" x14ac:dyDescent="0.25">
      <c r="A38" s="11"/>
      <c r="B38" s="142"/>
      <c r="C38" s="143"/>
      <c r="D38" s="143"/>
      <c r="E38" s="143"/>
      <c r="F38" s="143"/>
      <c r="G38" s="143"/>
      <c r="H38" s="143"/>
      <c r="I38" s="133"/>
      <c r="J38" s="133"/>
      <c r="K38" s="144"/>
      <c r="L38" s="144"/>
      <c r="M38" s="144"/>
      <c r="N38" s="144"/>
      <c r="O38" s="145"/>
    </row>
    <row r="39" spans="1:15" s="136" customFormat="1" ht="15" thickBot="1" x14ac:dyDescent="0.25">
      <c r="A39" s="11"/>
      <c r="B39" s="251" t="s">
        <v>33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3"/>
    </row>
    <row r="40" spans="1:15" ht="13.5" hidden="1" thickBot="1" x14ac:dyDescent="0.25">
      <c r="B40" s="124"/>
      <c r="C40" s="125"/>
      <c r="D40" s="125"/>
      <c r="E40" s="125"/>
      <c r="F40" s="125"/>
      <c r="G40" s="1"/>
      <c r="H40" s="1"/>
      <c r="I40" s="1"/>
      <c r="J40" s="1"/>
      <c r="K40" s="1"/>
      <c r="L40" s="1"/>
      <c r="M40" s="1"/>
      <c r="N40" s="1"/>
      <c r="O40" s="75"/>
    </row>
    <row r="41" spans="1:15" ht="24" customHeight="1" thickBot="1" x14ac:dyDescent="0.25">
      <c r="B41" s="281" t="s">
        <v>34</v>
      </c>
      <c r="C41" s="282"/>
      <c r="D41" s="282"/>
      <c r="E41" s="282"/>
      <c r="F41" s="282"/>
      <c r="G41" s="282"/>
      <c r="H41" s="282"/>
      <c r="I41" s="283"/>
      <c r="J41" s="279" t="s">
        <v>191</v>
      </c>
      <c r="K41" s="279"/>
      <c r="L41" s="279"/>
      <c r="M41" s="279"/>
      <c r="N41" s="279"/>
      <c r="O41" s="280"/>
    </row>
    <row r="42" spans="1:15" ht="12.75" x14ac:dyDescent="0.2">
      <c r="B42" s="12">
        <v>1</v>
      </c>
      <c r="C42" s="284" t="str">
        <f t="shared" ref="C42:C47" si="1">F21</f>
        <v>Genera el Plan de Riego y Drenaje Provincial.</v>
      </c>
      <c r="D42" s="285"/>
      <c r="E42" s="285"/>
      <c r="F42" s="285"/>
      <c r="G42" s="285"/>
      <c r="H42" s="285"/>
      <c r="I42" s="286"/>
      <c r="J42" s="287" t="s">
        <v>218</v>
      </c>
      <c r="K42" s="288"/>
      <c r="L42" s="288"/>
      <c r="M42" s="288"/>
      <c r="N42" s="288"/>
      <c r="O42" s="289"/>
    </row>
    <row r="43" spans="1:15" ht="12.75" x14ac:dyDescent="0.2">
      <c r="B43" s="13">
        <v>2</v>
      </c>
      <c r="C43" s="322" t="str">
        <f t="shared" si="1"/>
        <v>Elabora la planificación anual del sistema de riego y drenaje provincial.</v>
      </c>
      <c r="D43" s="323"/>
      <c r="E43" s="323"/>
      <c r="F43" s="323"/>
      <c r="G43" s="323"/>
      <c r="H43" s="323"/>
      <c r="I43" s="324"/>
      <c r="J43" s="325"/>
      <c r="K43" s="326"/>
      <c r="L43" s="326"/>
      <c r="M43" s="326"/>
      <c r="N43" s="326"/>
      <c r="O43" s="327"/>
    </row>
    <row r="44" spans="1:15" ht="12.75" x14ac:dyDescent="0.2">
      <c r="B44" s="14">
        <v>3</v>
      </c>
      <c r="C44" s="322" t="str">
        <f t="shared" si="1"/>
        <v xml:space="preserve">Formula programas, estudios y/o proyectos de sistemas de riego y drenaje provincial. </v>
      </c>
      <c r="D44" s="323"/>
      <c r="E44" s="323"/>
      <c r="F44" s="323"/>
      <c r="G44" s="323"/>
      <c r="H44" s="323"/>
      <c r="I44" s="324"/>
      <c r="J44" s="325"/>
      <c r="K44" s="326"/>
      <c r="L44" s="326"/>
      <c r="M44" s="326"/>
      <c r="N44" s="326"/>
      <c r="O44" s="327"/>
    </row>
    <row r="45" spans="1:15" ht="25.5" customHeight="1" x14ac:dyDescent="0.2">
      <c r="B45" s="13">
        <v>4</v>
      </c>
      <c r="C45" s="322" t="str">
        <f t="shared" si="1"/>
        <v xml:space="preserve">Efectúa la Programación Anual de Políticas Públicas de recursos hídricos y de sistemas de riego y drenaje provincial. </v>
      </c>
      <c r="D45" s="323"/>
      <c r="E45" s="323"/>
      <c r="F45" s="323"/>
      <c r="G45" s="323"/>
      <c r="H45" s="323"/>
      <c r="I45" s="324"/>
      <c r="J45" s="325"/>
      <c r="K45" s="326"/>
      <c r="L45" s="326"/>
      <c r="M45" s="326"/>
      <c r="N45" s="326"/>
      <c r="O45" s="327"/>
    </row>
    <row r="46" spans="1:15" ht="24.75" customHeight="1" x14ac:dyDescent="0.2">
      <c r="B46" s="13">
        <v>5</v>
      </c>
      <c r="C46" s="322" t="str">
        <f t="shared" si="1"/>
        <v xml:space="preserve">Realiza el seguimiento y administración de Contratos de Servicios y Consultoría del proceso de riego. </v>
      </c>
      <c r="D46" s="323"/>
      <c r="E46" s="323"/>
      <c r="F46" s="323"/>
      <c r="G46" s="323"/>
      <c r="H46" s="323"/>
      <c r="I46" s="324"/>
      <c r="J46" s="325"/>
      <c r="K46" s="326"/>
      <c r="L46" s="326"/>
      <c r="M46" s="326"/>
      <c r="N46" s="326"/>
      <c r="O46" s="327"/>
    </row>
    <row r="47" spans="1:15" ht="27" customHeight="1" thickBot="1" x14ac:dyDescent="0.25">
      <c r="B47" s="15">
        <v>6</v>
      </c>
      <c r="C47" s="322" t="str">
        <f t="shared" si="1"/>
        <v>Gestiona socialmente los sistemas de riego y drenaje provincial, así como la información catastral de sistemas de riego y drenaje de la Provincia.</v>
      </c>
      <c r="D47" s="323"/>
      <c r="E47" s="323"/>
      <c r="F47" s="323"/>
      <c r="G47" s="323"/>
      <c r="H47" s="323"/>
      <c r="I47" s="324"/>
      <c r="J47" s="325"/>
      <c r="K47" s="326"/>
      <c r="L47" s="326"/>
      <c r="M47" s="326"/>
      <c r="N47" s="326"/>
      <c r="O47" s="327"/>
    </row>
    <row r="48" spans="1:15" ht="12.75" hidden="1" thickBot="1" x14ac:dyDescent="0.25">
      <c r="B48" s="9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95"/>
    </row>
    <row r="49" spans="2:15" ht="15" thickBot="1" x14ac:dyDescent="0.25">
      <c r="B49" s="328" t="s">
        <v>35</v>
      </c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30"/>
    </row>
    <row r="50" spans="2:15" ht="12.75" hidden="1" thickBot="1" x14ac:dyDescent="0.25">
      <c r="B50" s="9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93"/>
    </row>
    <row r="51" spans="2:15" ht="12.75" thickBot="1" x14ac:dyDescent="0.25">
      <c r="B51" s="331" t="s">
        <v>36</v>
      </c>
      <c r="C51" s="332"/>
      <c r="D51" s="332"/>
      <c r="E51" s="332"/>
      <c r="F51" s="332"/>
      <c r="G51" s="332"/>
      <c r="H51" s="333"/>
      <c r="I51" s="334" t="s">
        <v>37</v>
      </c>
      <c r="J51" s="335"/>
      <c r="K51" s="335"/>
      <c r="L51" s="335"/>
      <c r="M51" s="335"/>
      <c r="N51" s="335"/>
      <c r="O51" s="336"/>
    </row>
    <row r="52" spans="2:15" ht="12" x14ac:dyDescent="0.2">
      <c r="B52" s="352" t="str">
        <f>C21</f>
        <v>Plan de Riego y Drenaje.</v>
      </c>
      <c r="C52" s="353"/>
      <c r="D52" s="353"/>
      <c r="E52" s="353"/>
      <c r="F52" s="353"/>
      <c r="G52" s="353"/>
      <c r="H52" s="354"/>
      <c r="I52" s="355" t="s">
        <v>217</v>
      </c>
      <c r="J52" s="356"/>
      <c r="K52" s="356"/>
      <c r="L52" s="356"/>
      <c r="M52" s="356"/>
      <c r="N52" s="356"/>
      <c r="O52" s="357"/>
    </row>
    <row r="53" spans="2:15" ht="12" x14ac:dyDescent="0.2">
      <c r="B53" s="340" t="str">
        <f t="shared" ref="B53:B57" si="2">C22</f>
        <v>Elaboración de la planificación anual del sistema de riegoy drenaje.</v>
      </c>
      <c r="C53" s="341"/>
      <c r="D53" s="341"/>
      <c r="E53" s="341"/>
      <c r="F53" s="341"/>
      <c r="G53" s="341"/>
      <c r="H53" s="342"/>
      <c r="I53" s="343"/>
      <c r="J53" s="344"/>
      <c r="K53" s="344"/>
      <c r="L53" s="344"/>
      <c r="M53" s="344"/>
      <c r="N53" s="344"/>
      <c r="O53" s="345"/>
    </row>
    <row r="54" spans="2:15" ht="12" x14ac:dyDescent="0.2">
      <c r="B54" s="340" t="str">
        <f t="shared" si="2"/>
        <v>Formulación de programas, estudios y/o proyectos de sistemas de riego y drenaje</v>
      </c>
      <c r="C54" s="341"/>
      <c r="D54" s="341"/>
      <c r="E54" s="341"/>
      <c r="F54" s="341"/>
      <c r="G54" s="341"/>
      <c r="H54" s="342"/>
      <c r="I54" s="343"/>
      <c r="J54" s="344"/>
      <c r="K54" s="344"/>
      <c r="L54" s="344"/>
      <c r="M54" s="344"/>
      <c r="N54" s="344"/>
      <c r="O54" s="345"/>
    </row>
    <row r="55" spans="2:15" ht="12" x14ac:dyDescent="0.2">
      <c r="B55" s="340" t="str">
        <f t="shared" si="2"/>
        <v>Programación Anual de Políticas Públicas de recursos hídricos, de riego y drenaje.</v>
      </c>
      <c r="C55" s="341"/>
      <c r="D55" s="341"/>
      <c r="E55" s="341"/>
      <c r="F55" s="341"/>
      <c r="G55" s="341"/>
      <c r="H55" s="342"/>
      <c r="I55" s="343"/>
      <c r="J55" s="344"/>
      <c r="K55" s="344"/>
      <c r="L55" s="344"/>
      <c r="M55" s="344"/>
      <c r="N55" s="344"/>
      <c r="O55" s="345"/>
    </row>
    <row r="56" spans="2:15" ht="12" x14ac:dyDescent="0.2">
      <c r="B56" s="340" t="str">
        <f t="shared" si="2"/>
        <v xml:space="preserve">Seguimiento y administración de Contratos de Servicios y Consultoría para riego. </v>
      </c>
      <c r="C56" s="341"/>
      <c r="D56" s="341"/>
      <c r="E56" s="341"/>
      <c r="F56" s="341"/>
      <c r="G56" s="341"/>
      <c r="H56" s="342"/>
      <c r="I56" s="343"/>
      <c r="J56" s="344"/>
      <c r="K56" s="344"/>
      <c r="L56" s="344"/>
      <c r="M56" s="344"/>
      <c r="N56" s="344"/>
      <c r="O56" s="345"/>
    </row>
    <row r="57" spans="2:15" ht="12.75" thickBot="1" x14ac:dyDescent="0.25">
      <c r="B57" s="346" t="str">
        <f t="shared" si="2"/>
        <v>Gestión social e información catastral de los sistemas riego y drenaje.</v>
      </c>
      <c r="C57" s="347"/>
      <c r="D57" s="347"/>
      <c r="E57" s="347"/>
      <c r="F57" s="347"/>
      <c r="G57" s="347"/>
      <c r="H57" s="348"/>
      <c r="I57" s="349"/>
      <c r="J57" s="350"/>
      <c r="K57" s="350"/>
      <c r="L57" s="350"/>
      <c r="M57" s="350"/>
      <c r="N57" s="350"/>
      <c r="O57" s="351"/>
    </row>
    <row r="58" spans="2:15" ht="25.5" customHeight="1" thickBot="1" x14ac:dyDescent="0.25">
      <c r="B58" s="337" t="s">
        <v>183</v>
      </c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9"/>
    </row>
    <row r="59" spans="2:15" ht="15.75" thickBot="1" x14ac:dyDescent="0.25">
      <c r="B59" s="364" t="s">
        <v>38</v>
      </c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6"/>
    </row>
    <row r="60" spans="2:15" ht="12.75" hidden="1" thickBot="1" x14ac:dyDescent="0.25">
      <c r="B60" s="90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91"/>
    </row>
    <row r="61" spans="2:15" ht="26.25" customHeight="1" thickBot="1" x14ac:dyDescent="0.25">
      <c r="B61" s="281" t="s">
        <v>39</v>
      </c>
      <c r="C61" s="282"/>
      <c r="D61" s="282"/>
      <c r="E61" s="282"/>
      <c r="F61" s="282"/>
      <c r="G61" s="282"/>
      <c r="H61" s="283"/>
      <c r="I61" s="334" t="s">
        <v>40</v>
      </c>
      <c r="J61" s="335"/>
      <c r="K61" s="335"/>
      <c r="L61" s="335"/>
      <c r="M61" s="335"/>
      <c r="N61" s="335"/>
      <c r="O61" s="336"/>
    </row>
    <row r="62" spans="2:15" ht="13.5" thickBot="1" x14ac:dyDescent="0.25">
      <c r="B62" s="376" t="s">
        <v>219</v>
      </c>
      <c r="C62" s="377"/>
      <c r="D62" s="377"/>
      <c r="E62" s="377"/>
      <c r="F62" s="377"/>
      <c r="G62" s="377"/>
      <c r="H62" s="378"/>
      <c r="I62" s="376" t="s">
        <v>220</v>
      </c>
      <c r="J62" s="377"/>
      <c r="K62" s="377"/>
      <c r="L62" s="377"/>
      <c r="M62" s="377"/>
      <c r="N62" s="377"/>
      <c r="O62" s="378"/>
    </row>
    <row r="63" spans="2:15" ht="15.75" thickBot="1" x14ac:dyDescent="0.25">
      <c r="B63" s="364" t="s">
        <v>41</v>
      </c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6"/>
    </row>
    <row r="64" spans="2:15" ht="12.75" hidden="1" thickBot="1" x14ac:dyDescent="0.25">
      <c r="B64" s="90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91"/>
    </row>
    <row r="65" spans="2:15" ht="12.75" thickBot="1" x14ac:dyDescent="0.25">
      <c r="B65" s="331" t="s">
        <v>42</v>
      </c>
      <c r="C65" s="332"/>
      <c r="D65" s="332"/>
      <c r="E65" s="332"/>
      <c r="F65" s="332"/>
      <c r="G65" s="332"/>
      <c r="H65" s="333"/>
      <c r="I65" s="331" t="s">
        <v>43</v>
      </c>
      <c r="J65" s="332"/>
      <c r="K65" s="332"/>
      <c r="L65" s="332"/>
      <c r="M65" s="332"/>
      <c r="N65" s="332"/>
      <c r="O65" s="333"/>
    </row>
    <row r="66" spans="2:15" ht="12.75" x14ac:dyDescent="0.2">
      <c r="B66" s="287" t="s">
        <v>44</v>
      </c>
      <c r="C66" s="288"/>
      <c r="D66" s="288"/>
      <c r="E66" s="288"/>
      <c r="F66" s="288"/>
      <c r="G66" s="288"/>
      <c r="H66" s="289"/>
      <c r="I66" s="367" t="s">
        <v>142</v>
      </c>
      <c r="J66" s="368"/>
      <c r="K66" s="368"/>
      <c r="L66" s="368"/>
      <c r="M66" s="368"/>
      <c r="N66" s="368"/>
      <c r="O66" s="369"/>
    </row>
    <row r="67" spans="2:15" ht="21.75" customHeight="1" x14ac:dyDescent="0.2">
      <c r="B67" s="358" t="s">
        <v>45</v>
      </c>
      <c r="C67" s="359"/>
      <c r="D67" s="359"/>
      <c r="E67" s="359"/>
      <c r="F67" s="359"/>
      <c r="G67" s="359"/>
      <c r="H67" s="360"/>
      <c r="I67" s="370" t="s">
        <v>221</v>
      </c>
      <c r="J67" s="371"/>
      <c r="K67" s="371"/>
      <c r="L67" s="371"/>
      <c r="M67" s="371"/>
      <c r="N67" s="371"/>
      <c r="O67" s="372"/>
    </row>
    <row r="68" spans="2:15" ht="15.75" hidden="1" customHeight="1" thickBot="1" x14ac:dyDescent="0.25">
      <c r="B68" s="361"/>
      <c r="C68" s="362"/>
      <c r="D68" s="362"/>
      <c r="E68" s="362"/>
      <c r="F68" s="362"/>
      <c r="G68" s="362"/>
      <c r="H68" s="363"/>
      <c r="I68" s="373"/>
      <c r="J68" s="374"/>
      <c r="K68" s="374"/>
      <c r="L68" s="374"/>
      <c r="M68" s="374"/>
      <c r="N68" s="374"/>
      <c r="O68" s="375"/>
    </row>
    <row r="71" spans="2:15" x14ac:dyDescent="0.2">
      <c r="I71" s="186"/>
    </row>
  </sheetData>
  <mergeCells count="96">
    <mergeCell ref="B59:O59"/>
    <mergeCell ref="B62:H62"/>
    <mergeCell ref="I62:O62"/>
    <mergeCell ref="B61:H61"/>
    <mergeCell ref="I61:O61"/>
    <mergeCell ref="B67:H68"/>
    <mergeCell ref="B63:O63"/>
    <mergeCell ref="B65:H65"/>
    <mergeCell ref="I65:O65"/>
    <mergeCell ref="B66:H66"/>
    <mergeCell ref="I66:O66"/>
    <mergeCell ref="I67:O68"/>
    <mergeCell ref="B49:O49"/>
    <mergeCell ref="B51:H51"/>
    <mergeCell ref="I51:O51"/>
    <mergeCell ref="B58:O58"/>
    <mergeCell ref="B55:H55"/>
    <mergeCell ref="I55:O55"/>
    <mergeCell ref="B56:H56"/>
    <mergeCell ref="I56:O56"/>
    <mergeCell ref="B57:H57"/>
    <mergeCell ref="I57:O57"/>
    <mergeCell ref="B52:H52"/>
    <mergeCell ref="I52:O52"/>
    <mergeCell ref="B53:H53"/>
    <mergeCell ref="I53:O53"/>
    <mergeCell ref="B54:H54"/>
    <mergeCell ref="I54:O54"/>
    <mergeCell ref="C46:I46"/>
    <mergeCell ref="C47:I47"/>
    <mergeCell ref="J46:O46"/>
    <mergeCell ref="J47:O47"/>
    <mergeCell ref="C43:I43"/>
    <mergeCell ref="C44:I44"/>
    <mergeCell ref="C45:I45"/>
    <mergeCell ref="J43:O43"/>
    <mergeCell ref="J44:O44"/>
    <mergeCell ref="J45:O45"/>
    <mergeCell ref="B2:D2"/>
    <mergeCell ref="E2:L2"/>
    <mergeCell ref="M2:O2"/>
    <mergeCell ref="B3:O3"/>
    <mergeCell ref="B4:O4"/>
    <mergeCell ref="J41:O41"/>
    <mergeCell ref="B41:I41"/>
    <mergeCell ref="C42:I42"/>
    <mergeCell ref="J42:O42"/>
    <mergeCell ref="B6:O6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C21:E21"/>
    <mergeCell ref="F21:J21"/>
    <mergeCell ref="C22:E22"/>
    <mergeCell ref="F22:J22"/>
    <mergeCell ref="B39:O39"/>
    <mergeCell ref="C23:E23"/>
    <mergeCell ref="F23:J23"/>
    <mergeCell ref="C24:E24"/>
    <mergeCell ref="F24:J24"/>
    <mergeCell ref="B32:H32"/>
    <mergeCell ref="I32:O32"/>
    <mergeCell ref="C25:E25"/>
    <mergeCell ref="F25:J25"/>
    <mergeCell ref="C26:E26"/>
    <mergeCell ref="F26:J26"/>
    <mergeCell ref="C27:E27"/>
    <mergeCell ref="B18:O18"/>
    <mergeCell ref="D13:F13"/>
    <mergeCell ref="B19:O19"/>
    <mergeCell ref="C20:E20"/>
    <mergeCell ref="F20:J20"/>
    <mergeCell ref="B15:O15"/>
    <mergeCell ref="B17:O17"/>
    <mergeCell ref="F27:J27"/>
    <mergeCell ref="B28:O28"/>
    <mergeCell ref="B29:O29"/>
    <mergeCell ref="B30:O30"/>
    <mergeCell ref="C36:H36"/>
    <mergeCell ref="C37:H37"/>
    <mergeCell ref="K37:L37"/>
    <mergeCell ref="M37:O37"/>
    <mergeCell ref="B33:H33"/>
    <mergeCell ref="I33:O33"/>
    <mergeCell ref="B34:H34"/>
    <mergeCell ref="I34:O34"/>
    <mergeCell ref="C35:H35"/>
    <mergeCell ref="J35:O3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B42" zoomScaleNormal="100" zoomScaleSheetLayoutView="100" workbookViewId="0">
      <selection activeCell="B39" sqref="B39:G39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21"/>
      <c r="C2" s="422"/>
      <c r="D2" s="422"/>
      <c r="E2" s="316" t="s">
        <v>175</v>
      </c>
      <c r="F2" s="317"/>
      <c r="G2" s="317"/>
      <c r="H2" s="317"/>
      <c r="I2" s="317"/>
      <c r="J2" s="317"/>
      <c r="K2" s="317"/>
      <c r="L2" s="317"/>
      <c r="M2" s="422"/>
      <c r="N2" s="422"/>
      <c r="O2" s="423"/>
    </row>
    <row r="3" spans="1:15" ht="15.75" thickBot="1" x14ac:dyDescent="0.3">
      <c r="A3" s="1"/>
      <c r="B3" s="403" t="s">
        <v>46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5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24" t="s">
        <v>47</v>
      </c>
      <c r="C5" s="425"/>
      <c r="D5" s="425"/>
      <c r="E5" s="425"/>
      <c r="F5" s="425"/>
      <c r="G5" s="426"/>
      <c r="H5" s="424" t="s">
        <v>48</v>
      </c>
      <c r="I5" s="425"/>
      <c r="J5" s="425"/>
      <c r="K5" s="425"/>
      <c r="L5" s="426"/>
      <c r="M5" s="334" t="s">
        <v>49</v>
      </c>
      <c r="N5" s="335"/>
      <c r="O5" s="336"/>
    </row>
    <row r="6" spans="1:15" ht="15.75" thickBot="1" x14ac:dyDescent="0.3">
      <c r="A6" s="1"/>
      <c r="B6" s="427"/>
      <c r="C6" s="428"/>
      <c r="D6" s="428"/>
      <c r="E6" s="428"/>
      <c r="F6" s="428"/>
      <c r="G6" s="429"/>
      <c r="H6" s="427"/>
      <c r="I6" s="428"/>
      <c r="J6" s="428"/>
      <c r="K6" s="428"/>
      <c r="L6" s="429"/>
      <c r="M6" s="167" t="s">
        <v>50</v>
      </c>
      <c r="N6" s="167" t="s">
        <v>51</v>
      </c>
      <c r="O6" s="168" t="s">
        <v>52</v>
      </c>
    </row>
    <row r="7" spans="1:15" ht="39" customHeight="1" x14ac:dyDescent="0.25">
      <c r="A7" s="1"/>
      <c r="B7" s="379" t="s">
        <v>222</v>
      </c>
      <c r="C7" s="380"/>
      <c r="D7" s="380"/>
      <c r="E7" s="380"/>
      <c r="F7" s="380"/>
      <c r="G7" s="381"/>
      <c r="H7" s="284" t="s">
        <v>223</v>
      </c>
      <c r="I7" s="285"/>
      <c r="J7" s="285"/>
      <c r="K7" s="285"/>
      <c r="L7" s="286"/>
      <c r="M7" s="19" t="s">
        <v>224</v>
      </c>
      <c r="N7" s="19"/>
      <c r="O7" s="19"/>
    </row>
    <row r="8" spans="1:15" ht="41.25" customHeight="1" x14ac:dyDescent="0.25">
      <c r="A8" s="1"/>
      <c r="B8" s="382" t="s">
        <v>225</v>
      </c>
      <c r="C8" s="383"/>
      <c r="D8" s="383"/>
      <c r="E8" s="383"/>
      <c r="F8" s="383"/>
      <c r="G8" s="384"/>
      <c r="H8" s="322" t="s">
        <v>226</v>
      </c>
      <c r="I8" s="323"/>
      <c r="J8" s="323"/>
      <c r="K8" s="323"/>
      <c r="L8" s="324"/>
      <c r="M8" s="20" t="s">
        <v>224</v>
      </c>
      <c r="N8" s="20"/>
      <c r="O8" s="20"/>
    </row>
    <row r="9" spans="1:15" x14ac:dyDescent="0.25">
      <c r="A9" s="1"/>
      <c r="B9" s="382" t="s">
        <v>227</v>
      </c>
      <c r="C9" s="383"/>
      <c r="D9" s="383"/>
      <c r="E9" s="383"/>
      <c r="F9" s="383"/>
      <c r="G9" s="384"/>
      <c r="H9" s="382" t="s">
        <v>228</v>
      </c>
      <c r="I9" s="383"/>
      <c r="J9" s="383"/>
      <c r="K9" s="383"/>
      <c r="L9" s="384"/>
      <c r="M9" s="20" t="s">
        <v>224</v>
      </c>
      <c r="N9" s="21"/>
      <c r="O9" s="20"/>
    </row>
    <row r="10" spans="1:15" ht="15.75" thickBot="1" x14ac:dyDescent="0.3">
      <c r="A10" s="1"/>
      <c r="B10" s="391" t="s">
        <v>229</v>
      </c>
      <c r="C10" s="392"/>
      <c r="D10" s="392"/>
      <c r="E10" s="392"/>
      <c r="F10" s="392"/>
      <c r="G10" s="393"/>
      <c r="H10" s="391" t="s">
        <v>230</v>
      </c>
      <c r="I10" s="392"/>
      <c r="J10" s="392"/>
      <c r="K10" s="392"/>
      <c r="L10" s="393"/>
      <c r="M10" s="22" t="s">
        <v>224</v>
      </c>
      <c r="N10" s="23"/>
      <c r="O10" s="24"/>
    </row>
    <row r="11" spans="1:15" ht="18.75" customHeight="1" x14ac:dyDescent="0.25">
      <c r="A11" s="1"/>
      <c r="B11" s="397" t="s">
        <v>187</v>
      </c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9"/>
    </row>
    <row r="12" spans="1:15" ht="21" hidden="1" customHeight="1" thickBot="1" x14ac:dyDescent="0.3">
      <c r="A12" s="1"/>
      <c r="B12" s="430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2"/>
    </row>
    <row r="13" spans="1:15" s="76" customFormat="1" ht="15.75" thickBot="1" x14ac:dyDescent="0.3">
      <c r="A13" s="1"/>
      <c r="B13" s="403" t="s">
        <v>53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5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24" t="s">
        <v>47</v>
      </c>
      <c r="C15" s="425"/>
      <c r="D15" s="425"/>
      <c r="E15" s="425"/>
      <c r="F15" s="425"/>
      <c r="G15" s="426"/>
      <c r="H15" s="424" t="s">
        <v>48</v>
      </c>
      <c r="I15" s="425"/>
      <c r="J15" s="425"/>
      <c r="K15" s="425"/>
      <c r="L15" s="426"/>
      <c r="M15" s="334" t="s">
        <v>49</v>
      </c>
      <c r="N15" s="335"/>
      <c r="O15" s="336"/>
    </row>
    <row r="16" spans="1:15" ht="15.75" thickBot="1" x14ac:dyDescent="0.3">
      <c r="B16" s="427"/>
      <c r="C16" s="428"/>
      <c r="D16" s="428"/>
      <c r="E16" s="428"/>
      <c r="F16" s="428"/>
      <c r="G16" s="429"/>
      <c r="H16" s="427"/>
      <c r="I16" s="428"/>
      <c r="J16" s="428"/>
      <c r="K16" s="428"/>
      <c r="L16" s="429"/>
      <c r="M16" s="167" t="s">
        <v>50</v>
      </c>
      <c r="N16" s="167" t="s">
        <v>51</v>
      </c>
      <c r="O16" s="168" t="s">
        <v>52</v>
      </c>
    </row>
    <row r="17" spans="2:15" ht="27" customHeight="1" x14ac:dyDescent="0.25">
      <c r="B17" s="379" t="s">
        <v>231</v>
      </c>
      <c r="C17" s="380"/>
      <c r="D17" s="380"/>
      <c r="E17" s="380"/>
      <c r="F17" s="380"/>
      <c r="G17" s="381"/>
      <c r="H17" s="284" t="s">
        <v>232</v>
      </c>
      <c r="I17" s="285"/>
      <c r="J17" s="285"/>
      <c r="K17" s="285"/>
      <c r="L17" s="286"/>
      <c r="M17" s="19" t="s">
        <v>224</v>
      </c>
      <c r="N17" s="21"/>
      <c r="O17" s="26"/>
    </row>
    <row r="18" spans="2:15" ht="54" customHeight="1" x14ac:dyDescent="0.25">
      <c r="B18" s="382" t="s">
        <v>233</v>
      </c>
      <c r="C18" s="383"/>
      <c r="D18" s="383"/>
      <c r="E18" s="383"/>
      <c r="F18" s="383"/>
      <c r="G18" s="384"/>
      <c r="H18" s="322" t="s">
        <v>234</v>
      </c>
      <c r="I18" s="323"/>
      <c r="J18" s="323"/>
      <c r="K18" s="323"/>
      <c r="L18" s="324"/>
      <c r="M18" s="21" t="s">
        <v>224</v>
      </c>
      <c r="N18" s="27"/>
      <c r="O18" s="27"/>
    </row>
    <row r="19" spans="2:15" ht="28.5" customHeight="1" x14ac:dyDescent="0.25">
      <c r="B19" s="382" t="s">
        <v>235</v>
      </c>
      <c r="C19" s="383"/>
      <c r="D19" s="383"/>
      <c r="E19" s="383"/>
      <c r="F19" s="383"/>
      <c r="G19" s="384"/>
      <c r="H19" s="322" t="s">
        <v>236</v>
      </c>
      <c r="I19" s="323"/>
      <c r="J19" s="323"/>
      <c r="K19" s="323"/>
      <c r="L19" s="324"/>
      <c r="M19" s="27" t="s">
        <v>224</v>
      </c>
      <c r="N19" s="27"/>
      <c r="O19" s="27"/>
    </row>
    <row r="20" spans="2:15" ht="15.75" thickBot="1" x14ac:dyDescent="0.3">
      <c r="B20" s="391"/>
      <c r="C20" s="392"/>
      <c r="D20" s="392"/>
      <c r="E20" s="392"/>
      <c r="F20" s="392"/>
      <c r="G20" s="393"/>
      <c r="H20" s="394"/>
      <c r="I20" s="395"/>
      <c r="J20" s="395"/>
      <c r="K20" s="395"/>
      <c r="L20" s="396"/>
      <c r="M20" s="23"/>
      <c r="N20" s="23"/>
      <c r="O20" s="23"/>
    </row>
    <row r="21" spans="2:15" ht="19.5" customHeight="1" x14ac:dyDescent="0.25">
      <c r="B21" s="397" t="s">
        <v>188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9"/>
    </row>
    <row r="22" spans="2:15" hidden="1" x14ac:dyDescent="0.25">
      <c r="B22" s="400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2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403" t="s">
        <v>54</v>
      </c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5"/>
    </row>
    <row r="25" spans="2:15" ht="15.75" hidden="1" thickBot="1" x14ac:dyDescent="0.3">
      <c r="B25" s="148"/>
      <c r="C25" s="149"/>
      <c r="D25" s="149"/>
      <c r="E25" s="149"/>
      <c r="F25" s="149"/>
      <c r="G25" s="150"/>
      <c r="H25" s="150"/>
      <c r="I25" s="150"/>
      <c r="J25" s="150"/>
      <c r="K25" s="150"/>
      <c r="L25" s="150"/>
      <c r="M25" s="150"/>
      <c r="N25" s="150"/>
      <c r="O25" s="151"/>
    </row>
    <row r="26" spans="2:15" ht="15.75" thickBot="1" x14ac:dyDescent="0.3">
      <c r="B26" s="406" t="s">
        <v>55</v>
      </c>
      <c r="C26" s="407"/>
      <c r="D26" s="407"/>
      <c r="E26" s="407"/>
      <c r="F26" s="407"/>
      <c r="G26" s="408"/>
      <c r="H26" s="406" t="s">
        <v>56</v>
      </c>
      <c r="I26" s="407"/>
      <c r="J26" s="408"/>
      <c r="K26" s="406" t="s">
        <v>57</v>
      </c>
      <c r="L26" s="407"/>
      <c r="M26" s="407"/>
      <c r="N26" s="407"/>
      <c r="O26" s="408"/>
    </row>
    <row r="27" spans="2:15" ht="15.75" thickBot="1" x14ac:dyDescent="0.3">
      <c r="B27" s="409" t="s">
        <v>58</v>
      </c>
      <c r="C27" s="410"/>
      <c r="D27" s="410"/>
      <c r="E27" s="410"/>
      <c r="F27" s="410"/>
      <c r="G27" s="411"/>
      <c r="H27" s="331"/>
      <c r="I27" s="332"/>
      <c r="J27" s="333"/>
      <c r="K27" s="331"/>
      <c r="L27" s="332"/>
      <c r="M27" s="332"/>
      <c r="N27" s="332"/>
      <c r="O27" s="333"/>
    </row>
    <row r="28" spans="2:15" x14ac:dyDescent="0.25">
      <c r="B28" s="355" t="str">
        <f>'Descripcion 1'!I52</f>
        <v>Políticas generales de la Prefectura.</v>
      </c>
      <c r="C28" s="356"/>
      <c r="D28" s="356"/>
      <c r="E28" s="356"/>
      <c r="F28" s="356"/>
      <c r="G28" s="357"/>
      <c r="H28" s="385"/>
      <c r="I28" s="386"/>
      <c r="J28" s="387"/>
      <c r="K28" s="385"/>
      <c r="L28" s="386"/>
      <c r="M28" s="386"/>
      <c r="N28" s="386"/>
      <c r="O28" s="387"/>
    </row>
    <row r="29" spans="2:15" x14ac:dyDescent="0.25">
      <c r="B29" s="343">
        <f>'Descripcion 1'!I53</f>
        <v>0</v>
      </c>
      <c r="C29" s="344"/>
      <c r="D29" s="344"/>
      <c r="E29" s="344"/>
      <c r="F29" s="344"/>
      <c r="G29" s="345"/>
      <c r="H29" s="388"/>
      <c r="I29" s="389"/>
      <c r="J29" s="390"/>
      <c r="K29" s="388"/>
      <c r="L29" s="389"/>
      <c r="M29" s="389"/>
      <c r="N29" s="389"/>
      <c r="O29" s="390"/>
    </row>
    <row r="30" spans="2:15" x14ac:dyDescent="0.25">
      <c r="B30" s="343">
        <f>'Descripcion 1'!I54</f>
        <v>0</v>
      </c>
      <c r="C30" s="344"/>
      <c r="D30" s="344"/>
      <c r="E30" s="344"/>
      <c r="F30" s="344"/>
      <c r="G30" s="345"/>
      <c r="H30" s="388"/>
      <c r="I30" s="389"/>
      <c r="J30" s="390"/>
      <c r="K30" s="388"/>
      <c r="L30" s="389"/>
      <c r="M30" s="389"/>
      <c r="N30" s="389"/>
      <c r="O30" s="390"/>
    </row>
    <row r="31" spans="2:15" x14ac:dyDescent="0.25">
      <c r="B31" s="343">
        <f>'Descripcion 1'!I55</f>
        <v>0</v>
      </c>
      <c r="C31" s="344"/>
      <c r="D31" s="344"/>
      <c r="E31" s="344"/>
      <c r="F31" s="344"/>
      <c r="G31" s="345"/>
      <c r="H31" s="388"/>
      <c r="I31" s="389"/>
      <c r="J31" s="390"/>
      <c r="K31" s="388"/>
      <c r="L31" s="389"/>
      <c r="M31" s="389"/>
      <c r="N31" s="389"/>
      <c r="O31" s="390"/>
    </row>
    <row r="32" spans="2:15" x14ac:dyDescent="0.25">
      <c r="B32" s="433">
        <f>'Descripcion 1'!I56</f>
        <v>0</v>
      </c>
      <c r="C32" s="434"/>
      <c r="D32" s="434"/>
      <c r="E32" s="434"/>
      <c r="F32" s="434"/>
      <c r="G32" s="435"/>
      <c r="H32" s="436"/>
      <c r="I32" s="437"/>
      <c r="J32" s="438"/>
      <c r="K32" s="436"/>
      <c r="L32" s="437"/>
      <c r="M32" s="437"/>
      <c r="N32" s="437"/>
      <c r="O32" s="438"/>
    </row>
    <row r="33" spans="2:15" x14ac:dyDescent="0.25">
      <c r="B33" s="343">
        <f>'Descripcion 1'!I57</f>
        <v>0</v>
      </c>
      <c r="C33" s="344"/>
      <c r="D33" s="344"/>
      <c r="E33" s="344"/>
      <c r="F33" s="344"/>
      <c r="G33" s="345"/>
      <c r="H33" s="388"/>
      <c r="I33" s="389"/>
      <c r="J33" s="390"/>
      <c r="K33" s="388"/>
      <c r="L33" s="389"/>
      <c r="M33" s="389"/>
      <c r="N33" s="389"/>
      <c r="O33" s="390"/>
    </row>
    <row r="34" spans="2:15" ht="15.75" thickBot="1" x14ac:dyDescent="0.3">
      <c r="B34" s="343" t="e">
        <f>'Descripcion 1'!#REF!</f>
        <v>#REF!</v>
      </c>
      <c r="C34" s="344"/>
      <c r="D34" s="344"/>
      <c r="E34" s="344"/>
      <c r="F34" s="344"/>
      <c r="G34" s="345"/>
      <c r="H34" s="388"/>
      <c r="I34" s="389"/>
      <c r="J34" s="390"/>
      <c r="K34" s="388"/>
      <c r="L34" s="389"/>
      <c r="M34" s="389"/>
      <c r="N34" s="389"/>
      <c r="O34" s="390"/>
    </row>
    <row r="35" spans="2:15" ht="15.75" thickBot="1" x14ac:dyDescent="0.3">
      <c r="B35" s="409" t="s">
        <v>59</v>
      </c>
      <c r="C35" s="410"/>
      <c r="D35" s="410"/>
      <c r="E35" s="410"/>
      <c r="F35" s="410"/>
      <c r="G35" s="411"/>
      <c r="H35" s="412"/>
      <c r="I35" s="413"/>
      <c r="J35" s="414"/>
      <c r="K35" s="412"/>
      <c r="L35" s="413"/>
      <c r="M35" s="413"/>
      <c r="N35" s="413"/>
      <c r="O35" s="414"/>
    </row>
    <row r="36" spans="2:15" ht="15.75" thickBot="1" x14ac:dyDescent="0.3">
      <c r="B36" s="439" t="str">
        <f>'Descripcion 1'!I62</f>
        <v>Ingeniería Hidráulica, Civil o similares</v>
      </c>
      <c r="C36" s="440"/>
      <c r="D36" s="440"/>
      <c r="E36" s="440"/>
      <c r="F36" s="440"/>
      <c r="G36" s="441"/>
      <c r="H36" s="418" t="s">
        <v>224</v>
      </c>
      <c r="I36" s="419"/>
      <c r="J36" s="420"/>
      <c r="K36" s="418"/>
      <c r="L36" s="419"/>
      <c r="M36" s="419"/>
      <c r="N36" s="419"/>
      <c r="O36" s="420"/>
    </row>
    <row r="37" spans="2:15" ht="15.75" thickBot="1" x14ac:dyDescent="0.3">
      <c r="B37" s="409" t="s">
        <v>60</v>
      </c>
      <c r="C37" s="410"/>
      <c r="D37" s="410"/>
      <c r="E37" s="410"/>
      <c r="F37" s="410"/>
      <c r="G37" s="411"/>
      <c r="H37" s="412"/>
      <c r="I37" s="413"/>
      <c r="J37" s="414"/>
      <c r="K37" s="412"/>
      <c r="L37" s="413"/>
      <c r="M37" s="413"/>
      <c r="N37" s="413"/>
      <c r="O37" s="414"/>
    </row>
    <row r="38" spans="2:15" ht="27.75" customHeight="1" thickBot="1" x14ac:dyDescent="0.3">
      <c r="B38" s="415" t="str">
        <f>'Descripcion 1'!I67</f>
        <v>Gestión de portafolio de bienes y servicios para sistemas de riego y drenaje.en GADs.</v>
      </c>
      <c r="C38" s="416"/>
      <c r="D38" s="416"/>
      <c r="E38" s="416"/>
      <c r="F38" s="416"/>
      <c r="G38" s="417"/>
      <c r="H38" s="418" t="s">
        <v>224</v>
      </c>
      <c r="I38" s="419"/>
      <c r="J38" s="420"/>
      <c r="K38" s="418"/>
      <c r="L38" s="419"/>
      <c r="M38" s="419"/>
      <c r="N38" s="419"/>
      <c r="O38" s="420"/>
    </row>
    <row r="39" spans="2:15" ht="15.75" thickBot="1" x14ac:dyDescent="0.3">
      <c r="B39" s="409" t="s">
        <v>61</v>
      </c>
      <c r="C39" s="410"/>
      <c r="D39" s="410"/>
      <c r="E39" s="410"/>
      <c r="F39" s="410"/>
      <c r="G39" s="411"/>
      <c r="H39" s="412"/>
      <c r="I39" s="413"/>
      <c r="J39" s="414"/>
      <c r="K39" s="412"/>
      <c r="L39" s="413"/>
      <c r="M39" s="413"/>
      <c r="N39" s="413"/>
      <c r="O39" s="414"/>
    </row>
    <row r="40" spans="2:15" x14ac:dyDescent="0.25">
      <c r="B40" s="355" t="str">
        <f>B7</f>
        <v>Planificación y gestión</v>
      </c>
      <c r="C40" s="356"/>
      <c r="D40" s="356"/>
      <c r="E40" s="356"/>
      <c r="F40" s="356"/>
      <c r="G40" s="357"/>
      <c r="H40" s="385" t="s">
        <v>224</v>
      </c>
      <c r="I40" s="386"/>
      <c r="J40" s="387"/>
      <c r="K40" s="385"/>
      <c r="L40" s="386"/>
      <c r="M40" s="386"/>
      <c r="N40" s="386"/>
      <c r="O40" s="387"/>
    </row>
    <row r="41" spans="2:15" x14ac:dyDescent="0.25">
      <c r="B41" s="343" t="str">
        <f t="shared" ref="B41:B43" si="0">B8</f>
        <v>Pensamiento estratégico</v>
      </c>
      <c r="C41" s="344"/>
      <c r="D41" s="344"/>
      <c r="E41" s="344"/>
      <c r="F41" s="344"/>
      <c r="G41" s="345"/>
      <c r="H41" s="388" t="s">
        <v>224</v>
      </c>
      <c r="I41" s="389"/>
      <c r="J41" s="390"/>
      <c r="K41" s="388"/>
      <c r="L41" s="389"/>
      <c r="M41" s="389"/>
      <c r="N41" s="389"/>
      <c r="O41" s="390"/>
    </row>
    <row r="42" spans="2:15" x14ac:dyDescent="0.25">
      <c r="B42" s="343" t="str">
        <f t="shared" si="0"/>
        <v>Identificación de problemas</v>
      </c>
      <c r="C42" s="344"/>
      <c r="D42" s="344"/>
      <c r="E42" s="344"/>
      <c r="F42" s="344"/>
      <c r="G42" s="345"/>
      <c r="H42" s="388" t="s">
        <v>224</v>
      </c>
      <c r="I42" s="389"/>
      <c r="J42" s="390"/>
      <c r="K42" s="388"/>
      <c r="L42" s="389"/>
      <c r="M42" s="389"/>
      <c r="N42" s="389"/>
      <c r="O42" s="390"/>
    </row>
    <row r="43" spans="2:15" ht="15.75" thickBot="1" x14ac:dyDescent="0.3">
      <c r="B43" s="433" t="str">
        <f t="shared" si="0"/>
        <v>Juicio y toma de decisiones</v>
      </c>
      <c r="C43" s="434"/>
      <c r="D43" s="434"/>
      <c r="E43" s="434"/>
      <c r="F43" s="434"/>
      <c r="G43" s="435"/>
      <c r="H43" s="388" t="s">
        <v>224</v>
      </c>
      <c r="I43" s="389"/>
      <c r="J43" s="390"/>
      <c r="K43" s="388"/>
      <c r="L43" s="389"/>
      <c r="M43" s="389"/>
      <c r="N43" s="389"/>
      <c r="O43" s="390"/>
    </row>
    <row r="44" spans="2:15" ht="15.75" thickBot="1" x14ac:dyDescent="0.3">
      <c r="B44" s="409" t="s">
        <v>62</v>
      </c>
      <c r="C44" s="410"/>
      <c r="D44" s="410"/>
      <c r="E44" s="410"/>
      <c r="F44" s="410"/>
      <c r="G44" s="411"/>
      <c r="H44" s="412"/>
      <c r="I44" s="413"/>
      <c r="J44" s="414"/>
      <c r="K44" s="412"/>
      <c r="L44" s="413"/>
      <c r="M44" s="413"/>
      <c r="N44" s="413"/>
      <c r="O44" s="414"/>
    </row>
    <row r="45" spans="2:15" x14ac:dyDescent="0.25">
      <c r="B45" s="355" t="str">
        <f>B17</f>
        <v>Orientación a los resultados</v>
      </c>
      <c r="C45" s="356"/>
      <c r="D45" s="356"/>
      <c r="E45" s="356"/>
      <c r="F45" s="356"/>
      <c r="G45" s="357"/>
      <c r="H45" s="385" t="s">
        <v>224</v>
      </c>
      <c r="I45" s="386"/>
      <c r="J45" s="387"/>
      <c r="K45" s="385"/>
      <c r="L45" s="386"/>
      <c r="M45" s="386"/>
      <c r="N45" s="386"/>
      <c r="O45" s="387"/>
    </row>
    <row r="46" spans="2:15" x14ac:dyDescent="0.25">
      <c r="B46" s="343" t="str">
        <f t="shared" ref="B46:B48" si="1">B18</f>
        <v>Conocimiento del entorno organizacional</v>
      </c>
      <c r="C46" s="344"/>
      <c r="D46" s="344"/>
      <c r="E46" s="344"/>
      <c r="F46" s="344"/>
      <c r="G46" s="345"/>
      <c r="H46" s="388" t="s">
        <v>224</v>
      </c>
      <c r="I46" s="389"/>
      <c r="J46" s="390"/>
      <c r="K46" s="388"/>
      <c r="L46" s="389"/>
      <c r="M46" s="389"/>
      <c r="N46" s="389"/>
      <c r="O46" s="390"/>
    </row>
    <row r="47" spans="2:15" x14ac:dyDescent="0.25">
      <c r="B47" s="343" t="str">
        <f t="shared" si="1"/>
        <v>Construcción de relaciones</v>
      </c>
      <c r="C47" s="344"/>
      <c r="D47" s="344"/>
      <c r="E47" s="344"/>
      <c r="F47" s="344"/>
      <c r="G47" s="345"/>
      <c r="H47" s="388" t="s">
        <v>224</v>
      </c>
      <c r="I47" s="389"/>
      <c r="J47" s="390"/>
      <c r="K47" s="388"/>
      <c r="L47" s="389"/>
      <c r="M47" s="389"/>
      <c r="N47" s="389"/>
      <c r="O47" s="390"/>
    </row>
    <row r="48" spans="2:15" x14ac:dyDescent="0.25">
      <c r="B48" s="343">
        <f t="shared" si="1"/>
        <v>0</v>
      </c>
      <c r="C48" s="344"/>
      <c r="D48" s="344"/>
      <c r="E48" s="344"/>
      <c r="F48" s="344"/>
      <c r="G48" s="345"/>
      <c r="H48" s="388"/>
      <c r="I48" s="389"/>
      <c r="J48" s="390"/>
      <c r="K48" s="388"/>
      <c r="L48" s="389"/>
      <c r="M48" s="389"/>
      <c r="N48" s="389"/>
      <c r="O48" s="390"/>
    </row>
    <row r="49" spans="2:15" x14ac:dyDescent="0.25">
      <c r="B49" s="447" t="s">
        <v>63</v>
      </c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9"/>
    </row>
    <row r="50" spans="2:15" ht="15.75" thickBot="1" x14ac:dyDescent="0.3">
      <c r="B50" s="450" t="s">
        <v>64</v>
      </c>
      <c r="C50" s="451"/>
      <c r="D50" s="451"/>
      <c r="E50" s="451"/>
      <c r="F50" s="451"/>
      <c r="G50" s="443"/>
      <c r="H50" s="442" t="s">
        <v>65</v>
      </c>
      <c r="I50" s="443"/>
      <c r="J50" s="444" t="s">
        <v>66</v>
      </c>
      <c r="K50" s="445"/>
      <c r="L50" s="445"/>
      <c r="M50" s="445"/>
      <c r="N50" s="445"/>
      <c r="O50" s="446"/>
    </row>
    <row r="51" spans="2:15" ht="15.75" thickBot="1" x14ac:dyDescent="0.3">
      <c r="B51" s="468" t="s">
        <v>67</v>
      </c>
      <c r="C51" s="470" t="s">
        <v>68</v>
      </c>
      <c r="D51" s="472" t="s">
        <v>69</v>
      </c>
      <c r="E51" s="473"/>
      <c r="F51" s="473"/>
      <c r="G51" s="474"/>
      <c r="H51" s="468" t="s">
        <v>70</v>
      </c>
      <c r="I51" s="468" t="s">
        <v>71</v>
      </c>
      <c r="J51" s="457" t="s">
        <v>72</v>
      </c>
      <c r="K51" s="458"/>
      <c r="L51" s="457" t="s">
        <v>73</v>
      </c>
      <c r="M51" s="461"/>
      <c r="N51" s="461"/>
      <c r="O51" s="458"/>
    </row>
    <row r="52" spans="2:15" ht="23.25" customHeight="1" thickBot="1" x14ac:dyDescent="0.3">
      <c r="B52" s="469"/>
      <c r="C52" s="471"/>
      <c r="D52" s="463" t="s">
        <v>74</v>
      </c>
      <c r="E52" s="464"/>
      <c r="F52" s="463" t="s">
        <v>75</v>
      </c>
      <c r="G52" s="464"/>
      <c r="H52" s="469"/>
      <c r="I52" s="469"/>
      <c r="J52" s="459"/>
      <c r="K52" s="460"/>
      <c r="L52" s="459"/>
      <c r="M52" s="462"/>
      <c r="N52" s="462"/>
      <c r="O52" s="460"/>
    </row>
    <row r="53" spans="2:15" ht="15.75" thickBot="1" x14ac:dyDescent="0.3">
      <c r="B53" s="28">
        <f>'Base de Datos'!H24</f>
        <v>160</v>
      </c>
      <c r="C53" s="29">
        <f>'Base de Datos'!G25</f>
        <v>100</v>
      </c>
      <c r="D53" s="465">
        <f>'Base de Datos'!G26</f>
        <v>100</v>
      </c>
      <c r="E53" s="466"/>
      <c r="F53" s="465">
        <f>'Base de Datos'!G27</f>
        <v>100</v>
      </c>
      <c r="G53" s="466"/>
      <c r="H53" s="28">
        <f>'Base de Datos'!G28</f>
        <v>100</v>
      </c>
      <c r="I53" s="28">
        <f>'Base de Datos'!G29</f>
        <v>100</v>
      </c>
      <c r="J53" s="465">
        <f>'Base de Datos'!G30</f>
        <v>200</v>
      </c>
      <c r="K53" s="466"/>
      <c r="L53" s="465">
        <f>'Base de Datos'!G31</f>
        <v>100</v>
      </c>
      <c r="M53" s="467"/>
      <c r="N53" s="467"/>
      <c r="O53" s="466"/>
    </row>
    <row r="54" spans="2:15" ht="15.75" hidden="1" thickBot="1" x14ac:dyDescent="0.3">
      <c r="B54" s="90"/>
      <c r="C54" s="74"/>
      <c r="D54" s="74"/>
      <c r="E54" s="74"/>
      <c r="F54" s="74"/>
      <c r="G54" s="452"/>
      <c r="H54" s="452"/>
      <c r="I54" s="452"/>
      <c r="J54" s="452"/>
      <c r="K54" s="452"/>
      <c r="L54" s="452"/>
      <c r="M54" s="452"/>
      <c r="N54" s="452"/>
      <c r="O54" s="453"/>
    </row>
    <row r="55" spans="2:15" ht="15.75" thickBot="1" x14ac:dyDescent="0.3">
      <c r="B55" s="454" t="s">
        <v>76</v>
      </c>
      <c r="C55" s="455"/>
      <c r="D55" s="455"/>
      <c r="E55" s="455"/>
      <c r="F55" s="456"/>
      <c r="G55" s="454" t="s">
        <v>77</v>
      </c>
      <c r="H55" s="455"/>
      <c r="I55" s="456"/>
      <c r="J55" s="454" t="s">
        <v>78</v>
      </c>
      <c r="K55" s="455"/>
      <c r="L55" s="455"/>
      <c r="M55" s="455"/>
      <c r="N55" s="455"/>
      <c r="O55" s="456"/>
    </row>
    <row r="56" spans="2:15" ht="15.75" thickBot="1" x14ac:dyDescent="0.3">
      <c r="B56" s="169" t="s">
        <v>79</v>
      </c>
      <c r="C56" s="81"/>
      <c r="D56" s="81"/>
      <c r="E56" s="81"/>
      <c r="F56" s="81"/>
      <c r="G56" s="170" t="s">
        <v>79</v>
      </c>
      <c r="H56" s="81"/>
      <c r="I56" s="81"/>
      <c r="J56" s="170" t="s">
        <v>79</v>
      </c>
      <c r="K56" s="81"/>
      <c r="L56" s="81"/>
      <c r="M56" s="81"/>
      <c r="N56" s="81"/>
      <c r="O56" s="82"/>
    </row>
    <row r="57" spans="2:15" x14ac:dyDescent="0.25">
      <c r="B57" s="169" t="s">
        <v>80</v>
      </c>
      <c r="C57" s="84"/>
      <c r="D57" s="84"/>
      <c r="E57" s="84"/>
      <c r="F57" s="84"/>
      <c r="G57" s="170" t="s">
        <v>80</v>
      </c>
      <c r="H57" s="84"/>
      <c r="I57" s="84"/>
      <c r="J57" s="170" t="s">
        <v>80</v>
      </c>
      <c r="K57" s="84"/>
      <c r="L57" s="84"/>
      <c r="M57" s="84"/>
      <c r="N57" s="84"/>
      <c r="O57" s="85"/>
    </row>
    <row r="58" spans="2:15" ht="15.75" thickBot="1" x14ac:dyDescent="0.3">
      <c r="B58" s="83"/>
      <c r="C58" s="88"/>
      <c r="D58" s="88"/>
      <c r="E58" s="88"/>
      <c r="F58" s="89"/>
      <c r="G58" s="83"/>
      <c r="H58" s="86"/>
      <c r="I58" s="87"/>
      <c r="J58" s="83"/>
      <c r="K58" s="86"/>
      <c r="L58" s="86"/>
      <c r="M58" s="86"/>
      <c r="N58" s="86"/>
      <c r="O58" s="87"/>
    </row>
    <row r="59" spans="2:15" ht="15.75" thickBot="1" x14ac:dyDescent="0.3">
      <c r="B59" s="173" t="s">
        <v>81</v>
      </c>
      <c r="C59" s="80"/>
      <c r="D59" s="81"/>
      <c r="E59" s="81"/>
      <c r="F59" s="82"/>
      <c r="G59" s="172" t="s">
        <v>81</v>
      </c>
      <c r="H59" s="81"/>
      <c r="I59" s="81"/>
      <c r="J59" s="171" t="s">
        <v>81</v>
      </c>
      <c r="K59" s="81"/>
      <c r="L59" s="81"/>
      <c r="M59" s="81"/>
      <c r="N59" s="81"/>
      <c r="O59" s="82"/>
    </row>
  </sheetData>
  <mergeCells count="122">
    <mergeCell ref="G54:O54"/>
    <mergeCell ref="B55:F55"/>
    <mergeCell ref="G55:I55"/>
    <mergeCell ref="J55:O55"/>
    <mergeCell ref="J51:K52"/>
    <mergeCell ref="L51:O52"/>
    <mergeCell ref="D52:E52"/>
    <mergeCell ref="F52:G52"/>
    <mergeCell ref="D53:E53"/>
    <mergeCell ref="F53:G53"/>
    <mergeCell ref="J53:K53"/>
    <mergeCell ref="L53:O53"/>
    <mergeCell ref="B51:B52"/>
    <mergeCell ref="C51:C52"/>
    <mergeCell ref="D51:G51"/>
    <mergeCell ref="H51:H52"/>
    <mergeCell ref="I51:I52"/>
    <mergeCell ref="H50:I50"/>
    <mergeCell ref="J50:O50"/>
    <mergeCell ref="B46:G46"/>
    <mergeCell ref="H46:J46"/>
    <mergeCell ref="K46:O46"/>
    <mergeCell ref="B47:G47"/>
    <mergeCell ref="H47:J47"/>
    <mergeCell ref="K47:O47"/>
    <mergeCell ref="B44:G44"/>
    <mergeCell ref="H44:J44"/>
    <mergeCell ref="K44:O44"/>
    <mergeCell ref="B45:G45"/>
    <mergeCell ref="H45:J45"/>
    <mergeCell ref="K45:O45"/>
    <mergeCell ref="B48:G48"/>
    <mergeCell ref="H48:J48"/>
    <mergeCell ref="K48:O48"/>
    <mergeCell ref="B49:O49"/>
    <mergeCell ref="B50:G50"/>
    <mergeCell ref="B42:G42"/>
    <mergeCell ref="H42:J42"/>
    <mergeCell ref="K42:O42"/>
    <mergeCell ref="B43:G43"/>
    <mergeCell ref="H43:J43"/>
    <mergeCell ref="K43:O43"/>
    <mergeCell ref="B40:G40"/>
    <mergeCell ref="H40:J40"/>
    <mergeCell ref="K40:O40"/>
    <mergeCell ref="B41:G41"/>
    <mergeCell ref="H41:J41"/>
    <mergeCell ref="K41:O4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39:G39"/>
    <mergeCell ref="H39:J39"/>
    <mergeCell ref="K39:O39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10" zoomScaleNormal="100" workbookViewId="0">
      <selection activeCell="H25" sqref="H25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502"/>
      <c r="C2" s="500"/>
      <c r="D2" s="498" t="s">
        <v>143</v>
      </c>
      <c r="E2" s="499"/>
      <c r="F2" s="499"/>
      <c r="G2" s="499"/>
      <c r="H2" s="499"/>
      <c r="I2" s="499"/>
      <c r="J2" s="499"/>
      <c r="K2" s="499"/>
      <c r="L2" s="499"/>
      <c r="M2" s="499"/>
      <c r="N2" s="500"/>
      <c r="O2" s="500"/>
      <c r="P2" s="500"/>
      <c r="Q2" s="501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89" t="s">
        <v>82</v>
      </c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89" t="s">
        <v>83</v>
      </c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2"/>
      <c r="C7" s="490" t="s">
        <v>84</v>
      </c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153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80" t="s">
        <v>85</v>
      </c>
      <c r="C8" s="481"/>
      <c r="D8" s="491" t="str">
        <f>'Descripcion 1'!C8</f>
        <v>Gobierno Autónomo Descentralizado de la Provincia del Carchi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80" t="s">
        <v>86</v>
      </c>
      <c r="C9" s="481"/>
      <c r="D9" s="492" t="str">
        <f>'Descripcion 1'!J8</f>
        <v>Prefectura</v>
      </c>
      <c r="E9" s="492"/>
      <c r="F9" s="492"/>
      <c r="G9" s="492"/>
      <c r="H9" s="492"/>
      <c r="I9" s="492"/>
      <c r="J9" s="492"/>
      <c r="K9" s="492"/>
      <c r="L9" s="493"/>
      <c r="M9" s="492"/>
      <c r="N9" s="492"/>
      <c r="O9" s="492"/>
      <c r="P9" s="492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82" t="s">
        <v>87</v>
      </c>
      <c r="C10" s="483"/>
      <c r="D10" s="494" t="str">
        <f>+'Descripcion 1'!C9</f>
        <v>Director de Recursos Hídricos</v>
      </c>
      <c r="E10" s="495"/>
      <c r="F10" s="495"/>
      <c r="G10" s="495"/>
      <c r="H10" s="495"/>
      <c r="I10" s="495"/>
      <c r="J10" s="495"/>
      <c r="K10" s="496"/>
      <c r="L10" s="174" t="s">
        <v>4</v>
      </c>
      <c r="M10" s="497" t="str">
        <f>+'Descripcion 1'!J9</f>
        <v>04</v>
      </c>
      <c r="N10" s="497"/>
      <c r="O10" s="497"/>
      <c r="P10" s="497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4"/>
      <c r="C12" s="476" t="s">
        <v>88</v>
      </c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155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84" t="s">
        <v>89</v>
      </c>
      <c r="C13" s="485"/>
      <c r="D13" s="485"/>
      <c r="E13" s="485"/>
      <c r="F13" s="485"/>
      <c r="G13" s="485"/>
      <c r="H13" s="485"/>
      <c r="I13" s="486"/>
      <c r="J13" s="487" t="s">
        <v>90</v>
      </c>
      <c r="K13" s="485"/>
      <c r="L13" s="485"/>
      <c r="M13" s="485"/>
      <c r="N13" s="485"/>
      <c r="O13" s="485"/>
      <c r="P13" s="485"/>
      <c r="Q13" s="488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91</v>
      </c>
      <c r="D15" s="38"/>
      <c r="E15" s="40"/>
      <c r="F15" s="42"/>
      <c r="G15" s="38"/>
      <c r="H15" s="179"/>
      <c r="I15" s="44"/>
      <c r="J15" s="38"/>
      <c r="K15" s="45" t="s">
        <v>92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93</v>
      </c>
      <c r="D16" s="38"/>
      <c r="E16" s="40"/>
      <c r="F16" s="42"/>
      <c r="G16" s="38"/>
      <c r="H16" s="43"/>
      <c r="I16" s="44"/>
      <c r="J16" s="38"/>
      <c r="K16" s="40" t="s">
        <v>94</v>
      </c>
      <c r="L16" s="38"/>
      <c r="M16" s="40" t="s">
        <v>136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95</v>
      </c>
      <c r="D17" s="38"/>
      <c r="E17" s="40"/>
      <c r="F17" s="42"/>
      <c r="G17" s="38"/>
      <c r="H17" s="43"/>
      <c r="I17" s="44"/>
      <c r="J17" s="38"/>
      <c r="K17" s="40" t="s">
        <v>96</v>
      </c>
      <c r="L17" s="38"/>
      <c r="M17" s="40" t="s">
        <v>136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97</v>
      </c>
      <c r="D18" s="38"/>
      <c r="E18" s="40"/>
      <c r="F18" s="42"/>
      <c r="G18" s="38"/>
      <c r="H18" s="43"/>
      <c r="I18" s="44"/>
      <c r="J18" s="38"/>
      <c r="K18" s="40" t="s">
        <v>98</v>
      </c>
      <c r="L18" s="38"/>
      <c r="M18" s="40" t="s">
        <v>137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99</v>
      </c>
      <c r="D19" s="38"/>
      <c r="E19" s="40"/>
      <c r="F19" s="42"/>
      <c r="G19" s="38"/>
      <c r="H19" s="43" t="s">
        <v>157</v>
      </c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100</v>
      </c>
      <c r="D20" s="38"/>
      <c r="E20" s="40"/>
      <c r="F20" s="42"/>
      <c r="G20" s="38"/>
      <c r="H20" s="43"/>
      <c r="I20" s="44"/>
      <c r="J20" s="38"/>
      <c r="K20" s="40" t="s">
        <v>101</v>
      </c>
      <c r="L20" s="38"/>
      <c r="M20" s="40" t="s">
        <v>138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102</v>
      </c>
      <c r="D21" s="38"/>
      <c r="E21" s="40"/>
      <c r="F21" s="42"/>
      <c r="G21" s="38"/>
      <c r="H21" s="43"/>
      <c r="I21" s="44"/>
      <c r="J21" s="38"/>
      <c r="K21" s="40" t="s">
        <v>103</v>
      </c>
      <c r="L21" s="38"/>
      <c r="M21" s="40" t="s">
        <v>139</v>
      </c>
      <c r="N21" s="38"/>
      <c r="O21" s="38"/>
      <c r="P21" s="43"/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104</v>
      </c>
      <c r="L22" s="38"/>
      <c r="M22" s="40" t="s">
        <v>140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105</v>
      </c>
      <c r="D23" s="38"/>
      <c r="E23" s="40"/>
      <c r="F23" s="42"/>
      <c r="G23" s="38"/>
      <c r="H23" s="43"/>
      <c r="I23" s="44"/>
      <c r="J23" s="38"/>
      <c r="K23" s="40" t="s">
        <v>106</v>
      </c>
      <c r="L23" s="38"/>
      <c r="M23" s="40" t="s">
        <v>141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107</v>
      </c>
      <c r="D24" s="38"/>
      <c r="E24" s="40"/>
      <c r="F24" s="42"/>
      <c r="G24" s="38"/>
      <c r="H24" s="43" t="s">
        <v>157</v>
      </c>
      <c r="I24" s="44"/>
      <c r="J24" s="38"/>
      <c r="K24" s="45" t="s">
        <v>108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109</v>
      </c>
      <c r="D25" s="38"/>
      <c r="E25" s="40"/>
      <c r="F25" s="42"/>
      <c r="G25" s="38"/>
      <c r="H25" s="43"/>
      <c r="I25" s="41"/>
      <c r="J25" s="38"/>
      <c r="K25" s="40" t="s">
        <v>110</v>
      </c>
      <c r="L25" s="38"/>
      <c r="M25" s="40" t="s">
        <v>142</v>
      </c>
      <c r="N25" s="38"/>
      <c r="O25" s="38"/>
      <c r="P25" s="43" t="s">
        <v>157</v>
      </c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77" t="s">
        <v>111</v>
      </c>
      <c r="C27" s="478"/>
      <c r="D27" s="478"/>
      <c r="E27" s="478"/>
      <c r="F27" s="478"/>
      <c r="G27" s="478"/>
      <c r="H27" s="478"/>
      <c r="I27" s="478"/>
      <c r="J27" s="478" t="s">
        <v>112</v>
      </c>
      <c r="K27" s="478"/>
      <c r="L27" s="478"/>
      <c r="M27" s="478"/>
      <c r="N27" s="478"/>
      <c r="O27" s="478"/>
      <c r="P27" s="478"/>
      <c r="Q27" s="479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/>
      <c r="H30" s="43" t="s">
        <v>157</v>
      </c>
      <c r="I30" s="44"/>
      <c r="J30" s="38"/>
      <c r="K30" s="38"/>
      <c r="L30" s="43"/>
      <c r="M30" s="43"/>
      <c r="N30" s="43"/>
      <c r="O30" s="43"/>
      <c r="P30" s="43" t="s">
        <v>157</v>
      </c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4"/>
      <c r="C33" s="476" t="s">
        <v>113</v>
      </c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155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77" t="s">
        <v>114</v>
      </c>
      <c r="C34" s="478"/>
      <c r="D34" s="478"/>
      <c r="E34" s="478"/>
      <c r="F34" s="478"/>
      <c r="G34" s="478"/>
      <c r="H34" s="478"/>
      <c r="I34" s="478"/>
      <c r="J34" s="478" t="s">
        <v>115</v>
      </c>
      <c r="K34" s="478"/>
      <c r="L34" s="478"/>
      <c r="M34" s="478"/>
      <c r="N34" s="478"/>
      <c r="O34" s="478"/>
      <c r="P34" s="478"/>
      <c r="Q34" s="479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/>
      <c r="H36" s="43" t="s">
        <v>157</v>
      </c>
      <c r="I36" s="41"/>
      <c r="J36" s="38"/>
      <c r="K36" s="38"/>
      <c r="L36" s="43"/>
      <c r="M36" s="43"/>
      <c r="N36" s="43"/>
      <c r="O36" s="43"/>
      <c r="P36" s="43" t="s">
        <v>157</v>
      </c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56"/>
      <c r="C39" s="475" t="s">
        <v>116</v>
      </c>
      <c r="D39" s="475"/>
      <c r="E39" s="475"/>
      <c r="F39" s="475"/>
      <c r="G39" s="475"/>
      <c r="H39" s="475"/>
      <c r="I39" s="475"/>
      <c r="J39" s="476"/>
      <c r="K39" s="476"/>
      <c r="L39" s="476"/>
      <c r="M39" s="476"/>
      <c r="N39" s="476"/>
      <c r="O39" s="476"/>
      <c r="P39" s="476"/>
      <c r="Q39" s="155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77" t="s">
        <v>117</v>
      </c>
      <c r="C40" s="478"/>
      <c r="D40" s="478"/>
      <c r="E40" s="478"/>
      <c r="F40" s="478"/>
      <c r="G40" s="478"/>
      <c r="H40" s="478"/>
      <c r="I40" s="478"/>
      <c r="J40" s="478" t="s">
        <v>118</v>
      </c>
      <c r="K40" s="478"/>
      <c r="L40" s="478"/>
      <c r="M40" s="478"/>
      <c r="N40" s="478"/>
      <c r="O40" s="478"/>
      <c r="P40" s="478"/>
      <c r="Q40" s="479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92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94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/>
      <c r="P43" s="43" t="s">
        <v>157</v>
      </c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101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103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104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108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110</v>
      </c>
      <c r="D52" s="38"/>
      <c r="E52" s="38"/>
      <c r="F52" s="38"/>
      <c r="G52" s="38"/>
      <c r="H52" s="43" t="s">
        <v>157</v>
      </c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34" zoomScaleNormal="100" workbookViewId="0">
      <selection activeCell="K52" sqref="K52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502"/>
      <c r="C2" s="500"/>
      <c r="D2" s="498" t="s">
        <v>186</v>
      </c>
      <c r="E2" s="499"/>
      <c r="F2" s="499"/>
      <c r="G2" s="499"/>
      <c r="H2" s="499"/>
      <c r="I2" s="499"/>
      <c r="J2" s="499"/>
      <c r="K2" s="499"/>
      <c r="L2" s="499"/>
      <c r="M2" s="499"/>
      <c r="N2" s="500"/>
      <c r="O2" s="500"/>
      <c r="P2" s="500"/>
      <c r="Q2" s="501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4"/>
      <c r="C4" s="476" t="str">
        <f>+'Valoración Datos'!C7:P7</f>
        <v>1. IDENTIFICACIÓN GENERAL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155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80" t="str">
        <f>+'Valoración Datos'!B8:C8</f>
        <v>INSTITUCIÓN:</v>
      </c>
      <c r="C5" s="481"/>
      <c r="D5" s="521" t="str">
        <f>+'Valoración Datos'!D8</f>
        <v>Gobierno Autónomo Descentralizado de la Provincia del Carchi</v>
      </c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146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80" t="str">
        <f>+'Valoración Datos'!B9:C9</f>
        <v>UNIDAD O PROCESO:</v>
      </c>
      <c r="C6" s="481"/>
      <c r="D6" s="522" t="str">
        <f>+'Valoración Datos'!D9</f>
        <v>Prefectura</v>
      </c>
      <c r="E6" s="522"/>
      <c r="F6" s="522"/>
      <c r="G6" s="522"/>
      <c r="H6" s="522"/>
      <c r="I6" s="522"/>
      <c r="J6" s="522"/>
      <c r="K6" s="522"/>
      <c r="L6" s="523"/>
      <c r="M6" s="522"/>
      <c r="N6" s="522"/>
      <c r="O6" s="522"/>
      <c r="P6" s="522"/>
      <c r="Q6" s="146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518" t="str">
        <f>+'Valoración Datos'!B10:C10</f>
        <v>PUESTO ESPECÍFICO:</v>
      </c>
      <c r="C7" s="519"/>
      <c r="D7" s="494" t="str">
        <f>+'Valoración Datos'!D10</f>
        <v>Director de Recursos Hídricos</v>
      </c>
      <c r="E7" s="495"/>
      <c r="F7" s="495"/>
      <c r="G7" s="495"/>
      <c r="H7" s="495"/>
      <c r="I7" s="495"/>
      <c r="J7" s="495"/>
      <c r="K7" s="496"/>
      <c r="L7" s="174" t="s">
        <v>4</v>
      </c>
      <c r="M7" s="520" t="str">
        <f>+'Valoración Datos'!M10</f>
        <v>04</v>
      </c>
      <c r="N7" s="520"/>
      <c r="O7" s="520"/>
      <c r="P7" s="520"/>
      <c r="Q7" s="147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4"/>
      <c r="C9" s="476" t="str">
        <f>+'Valoración Datos'!C12:P12</f>
        <v>2. PERFIL DE COMPETENCIAS DEL PUESTO</v>
      </c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6"/>
      <c r="Q9" s="155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5" t="s">
        <v>120</v>
      </c>
      <c r="D11" s="38"/>
      <c r="E11" s="38"/>
      <c r="F11" s="38"/>
      <c r="G11" s="38"/>
      <c r="H11" s="38"/>
      <c r="I11" s="41"/>
      <c r="J11" s="38"/>
      <c r="K11" s="175" t="s">
        <v>121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91</v>
      </c>
      <c r="D13" s="38"/>
      <c r="E13" s="38"/>
      <c r="F13" s="62">
        <f>+'Valoración Datos'!H15</f>
        <v>0</v>
      </c>
      <c r="G13" s="38"/>
      <c r="H13" s="177">
        <v>15</v>
      </c>
      <c r="I13" s="41"/>
      <c r="J13" s="38"/>
      <c r="K13" s="45" t="s">
        <v>92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93</v>
      </c>
      <c r="D14" s="38"/>
      <c r="E14" s="38"/>
      <c r="F14" s="63">
        <f>+'Valoración Datos'!H16</f>
        <v>0</v>
      </c>
      <c r="G14" s="38"/>
      <c r="H14" s="177">
        <v>45</v>
      </c>
      <c r="I14" s="41"/>
      <c r="J14" s="38"/>
      <c r="K14" s="40" t="s">
        <v>94</v>
      </c>
      <c r="L14" s="40" t="s">
        <v>136</v>
      </c>
      <c r="M14" s="38"/>
      <c r="N14" s="62">
        <f>+'Valoración Datos'!P16</f>
        <v>0</v>
      </c>
      <c r="O14" s="38"/>
      <c r="P14" s="177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95</v>
      </c>
      <c r="D15" s="38"/>
      <c r="E15" s="38"/>
      <c r="F15" s="63">
        <f>+'Valoración Datos'!H17</f>
        <v>0</v>
      </c>
      <c r="G15" s="38"/>
      <c r="H15" s="177">
        <v>85</v>
      </c>
      <c r="I15" s="41"/>
      <c r="J15" s="38"/>
      <c r="K15" s="40" t="s">
        <v>96</v>
      </c>
      <c r="L15" s="40" t="s">
        <v>136</v>
      </c>
      <c r="M15" s="38"/>
      <c r="N15" s="63">
        <f>+'Valoración Datos'!P17</f>
        <v>0</v>
      </c>
      <c r="O15" s="38"/>
      <c r="P15" s="177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97</v>
      </c>
      <c r="D16" s="38"/>
      <c r="E16" s="38"/>
      <c r="F16" s="63">
        <f>+'Valoración Datos'!H18</f>
        <v>0</v>
      </c>
      <c r="G16" s="38"/>
      <c r="H16" s="177">
        <v>125</v>
      </c>
      <c r="I16" s="41"/>
      <c r="J16" s="38"/>
      <c r="K16" s="40" t="s">
        <v>98</v>
      </c>
      <c r="L16" s="40" t="s">
        <v>137</v>
      </c>
      <c r="M16" s="38"/>
      <c r="N16" s="64">
        <f>+'Valoración Datos'!P18</f>
        <v>0</v>
      </c>
      <c r="O16" s="38"/>
      <c r="P16" s="177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99</v>
      </c>
      <c r="D17" s="38"/>
      <c r="E17" s="38"/>
      <c r="F17" s="63" t="str">
        <f>+'Valoración Datos'!H19</f>
        <v>x</v>
      </c>
      <c r="G17" s="38"/>
      <c r="H17" s="177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100</v>
      </c>
      <c r="D18" s="38"/>
      <c r="E18" s="38"/>
      <c r="F18" s="63">
        <f>+'Valoración Datos'!H20</f>
        <v>0</v>
      </c>
      <c r="G18" s="38"/>
      <c r="H18" s="177">
        <v>155</v>
      </c>
      <c r="I18" s="41"/>
      <c r="J18" s="38"/>
      <c r="K18" s="40" t="s">
        <v>101</v>
      </c>
      <c r="L18" s="40" t="s">
        <v>138</v>
      </c>
      <c r="M18" s="38"/>
      <c r="N18" s="62">
        <f>+'Valoración Datos'!P20</f>
        <v>0</v>
      </c>
      <c r="O18" s="38"/>
      <c r="P18" s="177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102</v>
      </c>
      <c r="D19" s="38"/>
      <c r="E19" s="38"/>
      <c r="F19" s="64">
        <f>+'Valoración Datos'!H21</f>
        <v>0</v>
      </c>
      <c r="G19" s="38"/>
      <c r="H19" s="177">
        <v>170</v>
      </c>
      <c r="I19" s="41"/>
      <c r="J19" s="38"/>
      <c r="K19" s="40" t="s">
        <v>103</v>
      </c>
      <c r="L19" s="40" t="s">
        <v>139</v>
      </c>
      <c r="M19" s="38"/>
      <c r="N19" s="63">
        <f>+'Valoración Datos'!P21</f>
        <v>0</v>
      </c>
      <c r="O19" s="38"/>
      <c r="P19" s="177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104</v>
      </c>
      <c r="L20" s="40" t="s">
        <v>140</v>
      </c>
      <c r="M20" s="38"/>
      <c r="N20" s="63">
        <f>+'Valoración Datos'!P22</f>
        <v>0</v>
      </c>
      <c r="O20" s="38"/>
      <c r="P20" s="177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105</v>
      </c>
      <c r="D21" s="38"/>
      <c r="E21" s="38"/>
      <c r="F21" s="62">
        <f>+'Valoración Datos'!H23</f>
        <v>0</v>
      </c>
      <c r="G21" s="38"/>
      <c r="H21" s="177">
        <v>10</v>
      </c>
      <c r="I21" s="41"/>
      <c r="J21" s="38"/>
      <c r="K21" s="40" t="s">
        <v>106</v>
      </c>
      <c r="L21" s="40" t="s">
        <v>141</v>
      </c>
      <c r="M21" s="38"/>
      <c r="N21" s="64">
        <f>+'Valoración Datos'!P23</f>
        <v>0</v>
      </c>
      <c r="O21" s="38"/>
      <c r="P21" s="177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107</v>
      </c>
      <c r="D22" s="38"/>
      <c r="E22" s="38"/>
      <c r="F22" s="63" t="str">
        <f>+'Valoración Datos'!H24</f>
        <v>x</v>
      </c>
      <c r="G22" s="38"/>
      <c r="H22" s="177">
        <v>20</v>
      </c>
      <c r="I22" s="41"/>
      <c r="J22" s="38"/>
      <c r="K22" s="45" t="s">
        <v>108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109</v>
      </c>
      <c r="D23" s="38"/>
      <c r="E23" s="38"/>
      <c r="F23" s="64">
        <f>+'Valoración Datos'!H25</f>
        <v>0</v>
      </c>
      <c r="G23" s="38"/>
      <c r="H23" s="177">
        <v>30</v>
      </c>
      <c r="I23" s="41"/>
      <c r="J23" s="38"/>
      <c r="K23" s="40" t="s">
        <v>110</v>
      </c>
      <c r="L23" s="40" t="s">
        <v>142</v>
      </c>
      <c r="M23" s="38"/>
      <c r="N23" s="66" t="str">
        <f>+'Valoración Datos'!P25</f>
        <v>x</v>
      </c>
      <c r="O23" s="38"/>
      <c r="P23" s="177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5" t="s">
        <v>123</v>
      </c>
      <c r="D26" s="38"/>
      <c r="E26" s="38"/>
      <c r="F26" s="38"/>
      <c r="G26" s="38"/>
      <c r="H26" s="38"/>
      <c r="I26" s="41"/>
      <c r="J26" s="38"/>
      <c r="K26" s="175" t="s">
        <v>124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77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77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77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77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77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77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>
        <f>+'Valoración Datos'!G30</f>
        <v>0</v>
      </c>
      <c r="G30" s="38"/>
      <c r="H30" s="177">
        <v>80</v>
      </c>
      <c r="I30" s="41"/>
      <c r="J30" s="38"/>
      <c r="K30" s="38"/>
      <c r="L30" s="51">
        <v>4</v>
      </c>
      <c r="M30" s="38"/>
      <c r="N30" s="63">
        <f>+'Valoración Datos'!O30</f>
        <v>0</v>
      </c>
      <c r="O30" s="38"/>
      <c r="P30" s="177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 t="str">
        <f>+'Valoración Datos'!H30</f>
        <v>x</v>
      </c>
      <c r="G31" s="38"/>
      <c r="H31" s="177">
        <v>100</v>
      </c>
      <c r="I31" s="41"/>
      <c r="J31" s="38"/>
      <c r="K31" s="38"/>
      <c r="L31" s="51">
        <v>5</v>
      </c>
      <c r="M31" s="38"/>
      <c r="N31" s="64" t="str">
        <f>+'Valoración Datos'!P30</f>
        <v>x</v>
      </c>
      <c r="O31" s="38"/>
      <c r="P31" s="177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4"/>
      <c r="C34" s="476" t="str">
        <f>+'Valoración Datos'!C33:P33</f>
        <v>3. COMPLEJIDAD DEL PUESTO</v>
      </c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155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5" t="s">
        <v>125</v>
      </c>
      <c r="D36" s="38"/>
      <c r="E36" s="38"/>
      <c r="F36" s="38"/>
      <c r="G36" s="38"/>
      <c r="H36" s="38"/>
      <c r="I36" s="41"/>
      <c r="J36" s="38"/>
      <c r="K36" s="175" t="s">
        <v>126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77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77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77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77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77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77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>
        <f>+'Valoración Datos'!G36</f>
        <v>0</v>
      </c>
      <c r="G40" s="38"/>
      <c r="H40" s="177">
        <v>80</v>
      </c>
      <c r="I40" s="41"/>
      <c r="J40" s="38"/>
      <c r="K40" s="38"/>
      <c r="L40" s="51">
        <v>4</v>
      </c>
      <c r="M40" s="38"/>
      <c r="N40" s="63">
        <f>+'Valoración Datos'!$O36</f>
        <v>0</v>
      </c>
      <c r="O40" s="38"/>
      <c r="P40" s="177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 t="str">
        <f>+'Valoración Datos'!H36</f>
        <v>x</v>
      </c>
      <c r="G41" s="38"/>
      <c r="H41" s="177">
        <v>100</v>
      </c>
      <c r="I41" s="41"/>
      <c r="J41" s="38"/>
      <c r="K41" s="38"/>
      <c r="L41" s="51">
        <v>5</v>
      </c>
      <c r="M41" s="38"/>
      <c r="N41" s="64" t="str">
        <f>+'Valoración Datos'!$P36</f>
        <v>x</v>
      </c>
      <c r="O41" s="38"/>
      <c r="P41" s="177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4"/>
      <c r="C44" s="476" t="str">
        <f>+'Valoración Datos'!C39:P39</f>
        <v>4. RESPONSABILIDAD</v>
      </c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6"/>
      <c r="P44" s="476"/>
      <c r="Q44" s="155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5" t="s">
        <v>127</v>
      </c>
      <c r="D46" s="38"/>
      <c r="E46" s="38"/>
      <c r="F46" s="38"/>
      <c r="G46" s="38"/>
      <c r="H46" s="38"/>
      <c r="I46" s="41"/>
      <c r="J46" s="38"/>
      <c r="K46" s="175" t="s">
        <v>128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92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77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94</v>
      </c>
      <c r="D49" s="38"/>
      <c r="E49" s="38"/>
      <c r="F49" s="62">
        <f>+'Valoración Datos'!H43</f>
        <v>0</v>
      </c>
      <c r="G49" s="38"/>
      <c r="H49" s="177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77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96</v>
      </c>
      <c r="D50" s="38"/>
      <c r="E50" s="38"/>
      <c r="F50" s="63">
        <f>+'Valoración Datos'!H44</f>
        <v>0</v>
      </c>
      <c r="G50" s="38"/>
      <c r="H50" s="177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77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98</v>
      </c>
      <c r="D51" s="38"/>
      <c r="E51" s="38"/>
      <c r="F51" s="64">
        <f>+'Valoración Datos'!H45</f>
        <v>0</v>
      </c>
      <c r="G51" s="38"/>
      <c r="H51" s="177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77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 t="str">
        <f>+'Valoración Datos'!$P$43</f>
        <v>x</v>
      </c>
      <c r="O52" s="38"/>
      <c r="P52" s="177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101</v>
      </c>
      <c r="D53" s="38"/>
      <c r="E53" s="38"/>
      <c r="F53" s="62">
        <f>+'Valoración Datos'!H47</f>
        <v>0</v>
      </c>
      <c r="G53" s="38"/>
      <c r="H53" s="177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103</v>
      </c>
      <c r="D54" s="38"/>
      <c r="E54" s="38"/>
      <c r="F54" s="63">
        <f>+'Valoración Datos'!H48</f>
        <v>0</v>
      </c>
      <c r="G54" s="38"/>
      <c r="H54" s="177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104</v>
      </c>
      <c r="D55" s="38"/>
      <c r="E55" s="38"/>
      <c r="F55" s="63">
        <f>+'Valoración Datos'!H49</f>
        <v>0</v>
      </c>
      <c r="G55" s="38"/>
      <c r="H55" s="177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106</v>
      </c>
      <c r="D56" s="38"/>
      <c r="E56" s="38"/>
      <c r="F56" s="64">
        <f>+'Valoración Datos'!H50</f>
        <v>0</v>
      </c>
      <c r="G56" s="38"/>
      <c r="H56" s="177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108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110</v>
      </c>
      <c r="D58" s="38"/>
      <c r="E58" s="38"/>
      <c r="F58" s="66" t="str">
        <f>+'Valoración Datos'!H52</f>
        <v>x</v>
      </c>
      <c r="G58" s="38"/>
      <c r="H58" s="177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4"/>
      <c r="C61" s="476" t="s">
        <v>129</v>
      </c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155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76" t="s">
        <v>130</v>
      </c>
      <c r="D63" s="512">
        <f>+'Base de Datos'!G32</f>
        <v>960</v>
      </c>
      <c r="E63" s="513"/>
      <c r="F63" s="38"/>
      <c r="G63" s="514" t="s">
        <v>119</v>
      </c>
      <c r="H63" s="514"/>
      <c r="I63" s="515">
        <f>+'Base de Datos'!H33</f>
        <v>14</v>
      </c>
      <c r="J63" s="516"/>
      <c r="K63" s="176" t="s">
        <v>131</v>
      </c>
      <c r="L63" s="515" t="str">
        <f>+'Base de Datos'!G33</f>
        <v>Nivel Jerárquico Superior</v>
      </c>
      <c r="M63" s="517"/>
      <c r="N63" s="517"/>
      <c r="O63" s="517"/>
      <c r="P63" s="516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4"/>
      <c r="C66" s="476" t="s">
        <v>132</v>
      </c>
      <c r="D66" s="476"/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155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81</v>
      </c>
      <c r="D68" s="505" t="s">
        <v>189</v>
      </c>
      <c r="E68" s="506"/>
      <c r="F68" s="506"/>
      <c r="G68" s="506"/>
      <c r="H68" s="507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08"/>
      <c r="D70" s="509"/>
      <c r="E70" s="509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10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11" t="s">
        <v>133</v>
      </c>
      <c r="D71" s="511"/>
      <c r="E71" s="511" t="s">
        <v>134</v>
      </c>
      <c r="F71" s="511"/>
      <c r="G71" s="511"/>
      <c r="H71" s="511"/>
      <c r="I71" s="511"/>
      <c r="J71" s="511"/>
      <c r="K71" s="511"/>
      <c r="L71" s="511" t="s">
        <v>135</v>
      </c>
      <c r="M71" s="511"/>
      <c r="N71" s="511"/>
      <c r="O71" s="511"/>
      <c r="P71" s="511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504"/>
      <c r="L73" s="504"/>
      <c r="M73" s="504"/>
      <c r="N73" s="504"/>
      <c r="O73" s="504"/>
      <c r="P73" s="504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27" t="s">
        <v>158</v>
      </c>
      <c r="G3" s="528"/>
      <c r="H3" s="528"/>
      <c r="I3" s="528"/>
      <c r="J3" s="529"/>
    </row>
    <row r="4" spans="3:10" x14ac:dyDescent="0.25">
      <c r="C4" t="s">
        <v>147</v>
      </c>
      <c r="D4" t="s">
        <v>150</v>
      </c>
      <c r="F4" s="532" t="s">
        <v>159</v>
      </c>
      <c r="G4" s="530" t="s">
        <v>119</v>
      </c>
      <c r="H4" s="534" t="s">
        <v>160</v>
      </c>
      <c r="I4" s="535"/>
      <c r="J4" s="536"/>
    </row>
    <row r="5" spans="3:10" x14ac:dyDescent="0.25">
      <c r="C5" t="s">
        <v>122</v>
      </c>
      <c r="D5" t="s">
        <v>151</v>
      </c>
      <c r="F5" s="533"/>
      <c r="G5" s="531"/>
      <c r="H5" s="99" t="s">
        <v>161</v>
      </c>
      <c r="I5" s="99" t="s">
        <v>162</v>
      </c>
      <c r="J5" s="537"/>
    </row>
    <row r="6" spans="3:10" x14ac:dyDescent="0.25">
      <c r="C6" t="s">
        <v>148</v>
      </c>
      <c r="D6" t="s">
        <v>152</v>
      </c>
      <c r="F6" s="101" t="s">
        <v>192</v>
      </c>
      <c r="G6" s="100">
        <v>1</v>
      </c>
      <c r="H6" s="102">
        <v>153</v>
      </c>
      <c r="I6" s="103">
        <v>213</v>
      </c>
      <c r="J6" s="180"/>
    </row>
    <row r="7" spans="3:10" x14ac:dyDescent="0.25">
      <c r="D7" t="s">
        <v>153</v>
      </c>
      <c r="F7" s="101" t="s">
        <v>193</v>
      </c>
      <c r="G7" s="104">
        <v>2</v>
      </c>
      <c r="H7" s="106">
        <v>214</v>
      </c>
      <c r="I7" s="106">
        <v>273</v>
      </c>
      <c r="J7" s="181"/>
    </row>
    <row r="8" spans="3:10" x14ac:dyDescent="0.25">
      <c r="D8" t="s">
        <v>154</v>
      </c>
      <c r="F8" s="105" t="s">
        <v>194</v>
      </c>
      <c r="G8" s="104">
        <v>3</v>
      </c>
      <c r="H8" s="106">
        <v>274</v>
      </c>
      <c r="I8" s="106">
        <v>334</v>
      </c>
      <c r="J8" s="181"/>
    </row>
    <row r="9" spans="3:10" x14ac:dyDescent="0.25">
      <c r="D9" t="s">
        <v>155</v>
      </c>
      <c r="F9" s="105" t="s">
        <v>195</v>
      </c>
      <c r="G9" s="104">
        <v>4</v>
      </c>
      <c r="H9" s="106">
        <v>335</v>
      </c>
      <c r="I9" s="106">
        <v>394</v>
      </c>
      <c r="J9" s="181"/>
    </row>
    <row r="10" spans="3:10" x14ac:dyDescent="0.25">
      <c r="D10" t="s">
        <v>156</v>
      </c>
      <c r="F10" s="105" t="s">
        <v>196</v>
      </c>
      <c r="G10" s="104">
        <v>5</v>
      </c>
      <c r="H10" s="106">
        <v>395</v>
      </c>
      <c r="I10" s="106">
        <v>455</v>
      </c>
      <c r="J10" s="181"/>
    </row>
    <row r="11" spans="3:10" x14ac:dyDescent="0.25">
      <c r="F11" s="105" t="s">
        <v>197</v>
      </c>
      <c r="G11" s="104">
        <v>6</v>
      </c>
      <c r="H11" s="106">
        <v>456</v>
      </c>
      <c r="I11" s="106">
        <v>516</v>
      </c>
      <c r="J11" s="181"/>
    </row>
    <row r="12" spans="3:10" x14ac:dyDescent="0.25">
      <c r="F12" s="105" t="s">
        <v>198</v>
      </c>
      <c r="G12" s="104">
        <v>7</v>
      </c>
      <c r="H12" s="106">
        <v>517</v>
      </c>
      <c r="I12" s="106">
        <v>576</v>
      </c>
      <c r="J12" s="181"/>
    </row>
    <row r="13" spans="3:10" x14ac:dyDescent="0.25">
      <c r="F13" s="105" t="s">
        <v>199</v>
      </c>
      <c r="G13" s="104">
        <v>8</v>
      </c>
      <c r="H13" s="106">
        <v>577</v>
      </c>
      <c r="I13" s="106">
        <v>637</v>
      </c>
      <c r="J13" s="181"/>
    </row>
    <row r="14" spans="3:10" x14ac:dyDescent="0.25">
      <c r="F14" s="105" t="s">
        <v>200</v>
      </c>
      <c r="G14" s="104">
        <v>9</v>
      </c>
      <c r="H14" s="106">
        <v>638</v>
      </c>
      <c r="I14" s="106">
        <v>697</v>
      </c>
      <c r="J14" s="181"/>
    </row>
    <row r="15" spans="3:10" x14ac:dyDescent="0.25">
      <c r="F15" s="105" t="s">
        <v>201</v>
      </c>
      <c r="G15" s="104">
        <v>10</v>
      </c>
      <c r="H15" s="106">
        <v>698</v>
      </c>
      <c r="I15" s="106">
        <v>758</v>
      </c>
      <c r="J15" s="181"/>
    </row>
    <row r="16" spans="3:10" x14ac:dyDescent="0.25">
      <c r="F16" s="105" t="s">
        <v>202</v>
      </c>
      <c r="G16" s="104">
        <v>11</v>
      </c>
      <c r="H16" s="106">
        <v>759</v>
      </c>
      <c r="I16" s="106">
        <v>819</v>
      </c>
      <c r="J16" s="181"/>
    </row>
    <row r="17" spans="6:10" x14ac:dyDescent="0.25">
      <c r="F17" s="105" t="s">
        <v>203</v>
      </c>
      <c r="G17" s="104">
        <v>12</v>
      </c>
      <c r="H17" s="106">
        <v>820</v>
      </c>
      <c r="I17" s="106">
        <v>879</v>
      </c>
      <c r="J17" s="181"/>
    </row>
    <row r="18" spans="6:10" x14ac:dyDescent="0.25">
      <c r="F18" s="105" t="s">
        <v>204</v>
      </c>
      <c r="G18" s="104">
        <v>13</v>
      </c>
      <c r="H18" s="106">
        <v>880</v>
      </c>
      <c r="I18" s="106">
        <v>940</v>
      </c>
      <c r="J18" s="181"/>
    </row>
    <row r="19" spans="6:10" ht="15.75" thickBot="1" x14ac:dyDescent="0.3">
      <c r="F19" s="108" t="s">
        <v>205</v>
      </c>
      <c r="G19" s="107">
        <v>14</v>
      </c>
      <c r="H19" s="109">
        <v>941</v>
      </c>
      <c r="I19" s="109">
        <v>1000</v>
      </c>
      <c r="J19" s="182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524" t="s">
        <v>163</v>
      </c>
      <c r="G22" s="525"/>
      <c r="H22" s="526"/>
      <c r="I22" s="30"/>
      <c r="J22" s="30"/>
    </row>
    <row r="23" spans="6:10" x14ac:dyDescent="0.25">
      <c r="F23" s="112" t="s">
        <v>164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20</v>
      </c>
      <c r="H24" s="117">
        <f>G24+G23</f>
        <v>160</v>
      </c>
      <c r="I24" s="30"/>
      <c r="J24" s="30"/>
    </row>
    <row r="25" spans="6:10" x14ac:dyDescent="0.25">
      <c r="F25" s="115" t="s">
        <v>165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100</v>
      </c>
      <c r="H25" s="117"/>
      <c r="I25" s="30"/>
      <c r="J25" s="30"/>
    </row>
    <row r="26" spans="6:10" x14ac:dyDescent="0.25">
      <c r="F26" s="115" t="s">
        <v>166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17"/>
      <c r="I26" s="30"/>
      <c r="J26" s="30"/>
    </row>
    <row r="27" spans="6:10" x14ac:dyDescent="0.25">
      <c r="F27" s="115" t="s">
        <v>167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7"/>
      <c r="I27" s="30"/>
      <c r="J27" s="30"/>
    </row>
    <row r="28" spans="6:10" x14ac:dyDescent="0.25">
      <c r="F28" s="115" t="s">
        <v>168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17"/>
      <c r="I28" s="30"/>
      <c r="J28" s="30"/>
    </row>
    <row r="29" spans="6:10" x14ac:dyDescent="0.25">
      <c r="F29" s="115" t="s">
        <v>169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17"/>
      <c r="I29" s="30"/>
      <c r="J29" s="30"/>
    </row>
    <row r="30" spans="6:10" x14ac:dyDescent="0.25">
      <c r="F30" s="115" t="s">
        <v>170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17"/>
      <c r="I30" s="30"/>
      <c r="J30" s="30"/>
    </row>
    <row r="31" spans="6:10" x14ac:dyDescent="0.25">
      <c r="F31" s="115" t="s">
        <v>171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17"/>
      <c r="I31" s="30"/>
      <c r="J31" s="30"/>
    </row>
    <row r="32" spans="6:10" x14ac:dyDescent="0.25">
      <c r="F32" s="115"/>
      <c r="G32" s="118">
        <f>SUM(G23:G31)</f>
        <v>960</v>
      </c>
      <c r="H32" s="117"/>
      <c r="I32" s="30"/>
      <c r="J32" s="30"/>
    </row>
    <row r="33" spans="6:10" x14ac:dyDescent="0.25">
      <c r="F33" s="115" t="s">
        <v>172</v>
      </c>
      <c r="G33" s="116" t="str">
        <f>IF(G32&lt;153,0,IF(G32&lt;H7,F6,IF(G32&lt;H8,F7,IF(G32&lt;H9,F8,IF(G32&lt;H10,F9,IF(G32&lt;H11,F10,IF(G32&lt;H12,F11,G34)))))))</f>
        <v>Nivel Jerárquico Superior</v>
      </c>
      <c r="H33" s="117">
        <f>IFERROR(VLOOKUP(G33,$F$6:$J$19,2,0),"")</f>
        <v>14</v>
      </c>
      <c r="I33" s="30"/>
      <c r="J33" s="30"/>
    </row>
    <row r="34" spans="6:10" x14ac:dyDescent="0.25">
      <c r="F34" s="115" t="s">
        <v>173</v>
      </c>
      <c r="G34" s="116" t="str">
        <f>IF(G32&lt;H12,"",IF(G32&lt;H13,F12,IF(G32&lt;H14,F13,IF(G32&lt;H15,F14,IF(G32&lt;H16,F15,IF(G32&lt;H17,F16,IF(G32&lt;H18,F17,G35)))))))</f>
        <v>Nivel Jerárquico Superior</v>
      </c>
      <c r="H34" s="117">
        <f t="shared" ref="H34:H35" si="0">IFERROR(VLOOKUP(G34,$F$6:$J$19,2,0),"")</f>
        <v>14</v>
      </c>
      <c r="I34" s="30"/>
      <c r="J34" s="30"/>
    </row>
    <row r="35" spans="6:10" ht="15.75" thickBot="1" x14ac:dyDescent="0.3">
      <c r="F35" s="119" t="s">
        <v>174</v>
      </c>
      <c r="G35" s="120" t="str">
        <f>IF(G32&lt;H18,"",IF(G32&lt;H19,F18,IF(G32&lt;=I19,F19,"error")))</f>
        <v>Nivel Jerárquico Superior</v>
      </c>
      <c r="H35" s="126">
        <f t="shared" si="0"/>
        <v>14</v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2015-12-30T18:38:42Z</cp:lastPrinted>
  <dcterms:created xsi:type="dcterms:W3CDTF">2015-09-01T13:10:33Z</dcterms:created>
  <dcterms:modified xsi:type="dcterms:W3CDTF">2016-12-01T21:29:45Z</dcterms:modified>
</cp:coreProperties>
</file>